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3AF" lockStructure="1"/>
  <bookViews>
    <workbookView xWindow="240" yWindow="195" windowWidth="6105" windowHeight="5430" activeTab="4"/>
  </bookViews>
  <sheets>
    <sheet name="Existing Bldg Comparison" sheetId="7" r:id="rId1"/>
    <sheet name="Self-Funded Cash Flow" sheetId="5" state="hidden" r:id="rId2"/>
    <sheet name="Conventional Amort" sheetId="2" state="hidden" r:id="rId3"/>
    <sheet name="PropertyFit Financing" sheetId="3" state="hidden" r:id="rId4"/>
    <sheet name="New Construction Comparison" sheetId="8" r:id="rId5"/>
    <sheet name="Sheet1" sheetId="9" state="hidden" r:id="rId6"/>
  </sheets>
  <calcPr calcId="145621"/>
</workbook>
</file>

<file path=xl/calcChain.xml><?xml version="1.0" encoding="utf-8"?>
<calcChain xmlns="http://schemas.openxmlformats.org/spreadsheetml/2006/main">
  <c r="I7" i="7" l="1"/>
  <c r="F14" i="9"/>
  <c r="E14" i="9"/>
  <c r="C35" i="8" l="1"/>
  <c r="D10" i="5"/>
  <c r="D11" i="5" s="1"/>
  <c r="D12" i="5" s="1"/>
  <c r="D13" i="5" s="1"/>
  <c r="D14" i="5" s="1"/>
  <c r="D15" i="5" s="1"/>
  <c r="D16" i="5" s="1"/>
  <c r="D17" i="5" s="1"/>
  <c r="D9" i="5"/>
  <c r="H17" i="7" l="1"/>
  <c r="I17" i="7"/>
  <c r="I16" i="7"/>
  <c r="H16" i="7"/>
  <c r="I14" i="7"/>
  <c r="G13" i="7"/>
  <c r="G9" i="7"/>
  <c r="G8" i="7"/>
  <c r="F9" i="7"/>
  <c r="F8" i="7"/>
  <c r="M7" i="8"/>
  <c r="L7" i="8"/>
  <c r="I9" i="8"/>
  <c r="F9" i="8"/>
  <c r="I8" i="8"/>
  <c r="F8" i="8"/>
  <c r="H13" i="7" l="1"/>
  <c r="B27" i="9"/>
  <c r="E27" i="9" s="1"/>
  <c r="E18" i="9"/>
  <c r="F18" i="9" s="1"/>
  <c r="E17" i="9"/>
  <c r="F17" i="9" s="1"/>
  <c r="F16" i="9"/>
  <c r="F15" i="9"/>
  <c r="E15" i="9"/>
  <c r="B15" i="9"/>
  <c r="B17" i="9" s="1"/>
  <c r="I13" i="7" l="1"/>
  <c r="I15" i="7" s="1"/>
  <c r="B18" i="9"/>
  <c r="B28" i="9"/>
  <c r="E28" i="9" s="1"/>
  <c r="C15" i="9"/>
  <c r="B26" i="9"/>
  <c r="E26" i="9" s="1"/>
  <c r="E19" i="9" l="1"/>
  <c r="B29" i="9"/>
  <c r="C26" i="9"/>
  <c r="F26" i="9" s="1"/>
  <c r="C16" i="9"/>
  <c r="C27" i="9" s="1"/>
  <c r="C17" i="9" l="1"/>
  <c r="C18" i="9" s="1"/>
  <c r="E29" i="9"/>
  <c r="E30" i="9" s="1"/>
  <c r="B30" i="9"/>
  <c r="F27" i="9"/>
  <c r="G20" i="7"/>
  <c r="G14" i="7" s="1"/>
  <c r="G15" i="7" s="1"/>
  <c r="H20" i="7"/>
  <c r="H14" i="7" s="1"/>
  <c r="H15" i="7" s="1"/>
  <c r="G21" i="7"/>
  <c r="H21" i="7"/>
  <c r="I21" i="7"/>
  <c r="I26" i="7"/>
  <c r="C28" i="9" l="1"/>
  <c r="F28" i="9" s="1"/>
  <c r="F19" i="9"/>
  <c r="F20" i="9" s="1"/>
  <c r="C29" i="9"/>
  <c r="F29" i="9" s="1"/>
  <c r="G23" i="7"/>
  <c r="G25" i="7" s="1"/>
  <c r="O76" i="3"/>
  <c r="F8" i="3"/>
  <c r="F10" i="3" s="1"/>
  <c r="B8" i="3"/>
  <c r="B7" i="3"/>
  <c r="F4" i="3"/>
  <c r="B4" i="3"/>
  <c r="F3" i="3"/>
  <c r="B3" i="3"/>
  <c r="F2" i="3"/>
  <c r="D19" i="3" s="1"/>
  <c r="B2" i="3"/>
  <c r="O76" i="2"/>
  <c r="F9" i="2"/>
  <c r="F10" i="2" s="1"/>
  <c r="B9" i="2"/>
  <c r="B8" i="2"/>
  <c r="F7" i="2"/>
  <c r="F5" i="2"/>
  <c r="B5" i="2"/>
  <c r="F4" i="2"/>
  <c r="B4" i="2"/>
  <c r="B3" i="2"/>
  <c r="F2" i="2"/>
  <c r="B2" i="2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D19" i="5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D268" i="5" s="1"/>
  <c r="D269" i="5" s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D335" i="5" s="1"/>
  <c r="D336" i="5" s="1"/>
  <c r="D337" i="5" s="1"/>
  <c r="D338" i="5" s="1"/>
  <c r="D339" i="5" s="1"/>
  <c r="D340" i="5" s="1"/>
  <c r="D341" i="5" s="1"/>
  <c r="D342" i="5" s="1"/>
  <c r="D343" i="5" s="1"/>
  <c r="D344" i="5" s="1"/>
  <c r="D345" i="5" s="1"/>
  <c r="D346" i="5" s="1"/>
  <c r="D347" i="5" s="1"/>
  <c r="D348" i="5" s="1"/>
  <c r="D349" i="5" s="1"/>
  <c r="D350" i="5" s="1"/>
  <c r="D351" i="5" s="1"/>
  <c r="D352" i="5" s="1"/>
  <c r="D353" i="5" s="1"/>
  <c r="D354" i="5" s="1"/>
  <c r="D355" i="5" s="1"/>
  <c r="D356" i="5" s="1"/>
  <c r="D357" i="5" s="1"/>
  <c r="D358" i="5" s="1"/>
  <c r="D359" i="5" s="1"/>
  <c r="D360" i="5" s="1"/>
  <c r="D361" i="5" s="1"/>
  <c r="D362" i="5" s="1"/>
  <c r="D363" i="5" s="1"/>
  <c r="D364" i="5" s="1"/>
  <c r="D365" i="5" s="1"/>
  <c r="D366" i="5" s="1"/>
  <c r="B2" i="5"/>
  <c r="C354" i="5"/>
  <c r="K18" i="2"/>
  <c r="C7" i="5"/>
  <c r="C33" i="7"/>
  <c r="C28" i="7"/>
  <c r="F3" i="2" s="1"/>
  <c r="D19" i="2" s="1"/>
  <c r="F8" i="2" l="1"/>
  <c r="H18" i="7"/>
  <c r="C30" i="9"/>
  <c r="F30" i="9"/>
  <c r="F31" i="9" s="1"/>
  <c r="F32" i="9" s="1"/>
  <c r="C20" i="2"/>
  <c r="H19" i="2"/>
  <c r="F19" i="2"/>
  <c r="F6" i="2"/>
  <c r="E19" i="2" s="1"/>
  <c r="H22" i="7" s="1"/>
  <c r="H23" i="7" s="1"/>
  <c r="H25" i="7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F19" i="3"/>
  <c r="L19" i="3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F5" i="3"/>
  <c r="K18" i="3"/>
  <c r="M18" i="3" s="1"/>
  <c r="C210" i="5"/>
  <c r="C115" i="5"/>
  <c r="C250" i="5"/>
  <c r="C267" i="5"/>
  <c r="C122" i="5"/>
  <c r="C139" i="5"/>
  <c r="C134" i="5"/>
  <c r="C174" i="5"/>
  <c r="C243" i="5"/>
  <c r="C262" i="5"/>
  <c r="C110" i="5"/>
  <c r="C186" i="5"/>
  <c r="C203" i="5"/>
  <c r="C238" i="5"/>
  <c r="C315" i="5"/>
  <c r="C146" i="5"/>
  <c r="C179" i="5"/>
  <c r="C198" i="5"/>
  <c r="C306" i="5"/>
  <c r="C90" i="5"/>
  <c r="C107" i="5"/>
  <c r="C114" i="5"/>
  <c r="C154" i="5"/>
  <c r="C171" i="5"/>
  <c r="C178" i="5"/>
  <c r="C218" i="5"/>
  <c r="C235" i="5"/>
  <c r="C242" i="5"/>
  <c r="C283" i="5"/>
  <c r="C347" i="5"/>
  <c r="C102" i="5"/>
  <c r="C142" i="5"/>
  <c r="C147" i="5"/>
  <c r="C166" i="5"/>
  <c r="C206" i="5"/>
  <c r="C211" i="5"/>
  <c r="C230" i="5"/>
  <c r="C278" i="5"/>
  <c r="C338" i="5"/>
  <c r="C94" i="5"/>
  <c r="C99" i="5"/>
  <c r="C106" i="5"/>
  <c r="C126" i="5"/>
  <c r="C131" i="5"/>
  <c r="C138" i="5"/>
  <c r="C158" i="5"/>
  <c r="C163" i="5"/>
  <c r="C170" i="5"/>
  <c r="C190" i="5"/>
  <c r="C195" i="5"/>
  <c r="C202" i="5"/>
  <c r="C222" i="5"/>
  <c r="C227" i="5"/>
  <c r="C234" i="5"/>
  <c r="C254" i="5"/>
  <c r="C259" i="5"/>
  <c r="C275" i="5"/>
  <c r="C299" i="5"/>
  <c r="C331" i="5"/>
  <c r="C363" i="5"/>
  <c r="C86" i="5"/>
  <c r="C91" i="5"/>
  <c r="C98" i="5"/>
  <c r="C118" i="5"/>
  <c r="C123" i="5"/>
  <c r="C130" i="5"/>
  <c r="C150" i="5"/>
  <c r="C155" i="5"/>
  <c r="C162" i="5"/>
  <c r="C182" i="5"/>
  <c r="C187" i="5"/>
  <c r="C194" i="5"/>
  <c r="C214" i="5"/>
  <c r="C219" i="5"/>
  <c r="C226" i="5"/>
  <c r="C246" i="5"/>
  <c r="C251" i="5"/>
  <c r="C258" i="5"/>
  <c r="C270" i="5"/>
  <c r="C290" i="5"/>
  <c r="C322" i="5"/>
  <c r="E7" i="5"/>
  <c r="C365" i="5"/>
  <c r="C361" i="5"/>
  <c r="C357" i="5"/>
  <c r="C353" i="5"/>
  <c r="C349" i="5"/>
  <c r="C345" i="5"/>
  <c r="C341" i="5"/>
  <c r="C337" i="5"/>
  <c r="C333" i="5"/>
  <c r="C329" i="5"/>
  <c r="C325" i="5"/>
  <c r="C321" i="5"/>
  <c r="C317" i="5"/>
  <c r="C313" i="5"/>
  <c r="C309" i="5"/>
  <c r="C305" i="5"/>
  <c r="C301" i="5"/>
  <c r="C297" i="5"/>
  <c r="C293" i="5"/>
  <c r="C289" i="5"/>
  <c r="C285" i="5"/>
  <c r="C364" i="5"/>
  <c r="C360" i="5"/>
  <c r="C356" i="5"/>
  <c r="C352" i="5"/>
  <c r="C348" i="5"/>
  <c r="C344" i="5"/>
  <c r="C340" i="5"/>
  <c r="C336" i="5"/>
  <c r="C332" i="5"/>
  <c r="C328" i="5"/>
  <c r="C324" i="5"/>
  <c r="C320" i="5"/>
  <c r="C316" i="5"/>
  <c r="C312" i="5"/>
  <c r="C308" i="5"/>
  <c r="C304" i="5"/>
  <c r="C300" i="5"/>
  <c r="C296" i="5"/>
  <c r="C292" i="5"/>
  <c r="C288" i="5"/>
  <c r="C284" i="5"/>
  <c r="C366" i="5"/>
  <c r="C358" i="5"/>
  <c r="C350" i="5"/>
  <c r="C342" i="5"/>
  <c r="C334" i="5"/>
  <c r="C326" i="5"/>
  <c r="C318" i="5"/>
  <c r="C310" i="5"/>
  <c r="C302" i="5"/>
  <c r="C294" i="5"/>
  <c r="C286" i="5"/>
  <c r="C280" i="5"/>
  <c r="C276" i="5"/>
  <c r="C272" i="5"/>
  <c r="C268" i="5"/>
  <c r="C264" i="5"/>
  <c r="C260" i="5"/>
  <c r="C256" i="5"/>
  <c r="C252" i="5"/>
  <c r="C248" i="5"/>
  <c r="C244" i="5"/>
  <c r="C240" i="5"/>
  <c r="C236" i="5"/>
  <c r="C232" i="5"/>
  <c r="C228" i="5"/>
  <c r="C224" i="5"/>
  <c r="C220" i="5"/>
  <c r="C216" i="5"/>
  <c r="C212" i="5"/>
  <c r="C208" i="5"/>
  <c r="C204" i="5"/>
  <c r="C200" i="5"/>
  <c r="C196" i="5"/>
  <c r="C192" i="5"/>
  <c r="C188" i="5"/>
  <c r="C184" i="5"/>
  <c r="C180" i="5"/>
  <c r="C176" i="5"/>
  <c r="C172" i="5"/>
  <c r="C168" i="5"/>
  <c r="C164" i="5"/>
  <c r="C160" i="5"/>
  <c r="C156" i="5"/>
  <c r="C152" i="5"/>
  <c r="C148" i="5"/>
  <c r="C144" i="5"/>
  <c r="C140" i="5"/>
  <c r="C136" i="5"/>
  <c r="C132" i="5"/>
  <c r="C128" i="5"/>
  <c r="C124" i="5"/>
  <c r="C120" i="5"/>
  <c r="C116" i="5"/>
  <c r="C112" i="5"/>
  <c r="C108" i="5"/>
  <c r="C104" i="5"/>
  <c r="C100" i="5"/>
  <c r="C96" i="5"/>
  <c r="C92" i="5"/>
  <c r="C88" i="5"/>
  <c r="C359" i="5"/>
  <c r="C351" i="5"/>
  <c r="C343" i="5"/>
  <c r="C335" i="5"/>
  <c r="C327" i="5"/>
  <c r="C319" i="5"/>
  <c r="C311" i="5"/>
  <c r="C303" i="5"/>
  <c r="C295" i="5"/>
  <c r="C287" i="5"/>
  <c r="C281" i="5"/>
  <c r="C277" i="5"/>
  <c r="C273" i="5"/>
  <c r="C269" i="5"/>
  <c r="C265" i="5"/>
  <c r="C261" i="5"/>
  <c r="C257" i="5"/>
  <c r="C253" i="5"/>
  <c r="C249" i="5"/>
  <c r="C245" i="5"/>
  <c r="C241" i="5"/>
  <c r="C237" i="5"/>
  <c r="C233" i="5"/>
  <c r="C229" i="5"/>
  <c r="C225" i="5"/>
  <c r="C221" i="5"/>
  <c r="C217" i="5"/>
  <c r="C213" i="5"/>
  <c r="C209" i="5"/>
  <c r="C205" i="5"/>
  <c r="C201" i="5"/>
  <c r="C197" i="5"/>
  <c r="C193" i="5"/>
  <c r="C189" i="5"/>
  <c r="C185" i="5"/>
  <c r="C181" i="5"/>
  <c r="C177" i="5"/>
  <c r="C173" i="5"/>
  <c r="C169" i="5"/>
  <c r="C165" i="5"/>
  <c r="C161" i="5"/>
  <c r="C157" i="5"/>
  <c r="C153" i="5"/>
  <c r="C149" i="5"/>
  <c r="C145" i="5"/>
  <c r="C141" i="5"/>
  <c r="C137" i="5"/>
  <c r="C133" i="5"/>
  <c r="C129" i="5"/>
  <c r="C125" i="5"/>
  <c r="C121" i="5"/>
  <c r="C117" i="5"/>
  <c r="C113" i="5"/>
  <c r="C109" i="5"/>
  <c r="C105" i="5"/>
  <c r="C101" i="5"/>
  <c r="C97" i="5"/>
  <c r="C93" i="5"/>
  <c r="C89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87" i="5"/>
  <c r="C95" i="5"/>
  <c r="C103" i="5"/>
  <c r="C111" i="5"/>
  <c r="C119" i="5"/>
  <c r="C127" i="5"/>
  <c r="C135" i="5"/>
  <c r="C143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7" i="5"/>
  <c r="C255" i="5"/>
  <c r="C263" i="5"/>
  <c r="C271" i="5"/>
  <c r="C279" i="5"/>
  <c r="C291" i="5"/>
  <c r="C307" i="5"/>
  <c r="C323" i="5"/>
  <c r="C339" i="5"/>
  <c r="C355" i="5"/>
  <c r="C266" i="5"/>
  <c r="C274" i="5"/>
  <c r="C282" i="5"/>
  <c r="C298" i="5"/>
  <c r="C314" i="5"/>
  <c r="C330" i="5"/>
  <c r="C346" i="5"/>
  <c r="C362" i="5"/>
  <c r="M18" i="2"/>
  <c r="G29" i="7" l="1"/>
  <c r="G28" i="7"/>
  <c r="N18" i="3"/>
  <c r="K3" i="3"/>
  <c r="J3" i="3"/>
  <c r="F7" i="3"/>
  <c r="E19" i="3"/>
  <c r="I22" i="7" s="1"/>
  <c r="I23" i="7" s="1"/>
  <c r="I25" i="7" s="1"/>
  <c r="G19" i="2"/>
  <c r="K19" i="2"/>
  <c r="C21" i="2"/>
  <c r="H20" i="2"/>
  <c r="E20" i="2"/>
  <c r="F7" i="5"/>
  <c r="E8" i="5"/>
  <c r="N18" i="2"/>
  <c r="J3" i="2"/>
  <c r="K3" i="2"/>
  <c r="E21" i="2" l="1"/>
  <c r="C22" i="2"/>
  <c r="H21" i="2"/>
  <c r="G19" i="3"/>
  <c r="M19" i="2"/>
  <c r="N19" i="2" s="1"/>
  <c r="K20" i="2"/>
  <c r="I19" i="2"/>
  <c r="D20" i="2" s="1"/>
  <c r="C20" i="3"/>
  <c r="H19" i="3"/>
  <c r="K19" i="3" s="1"/>
  <c r="F8" i="5"/>
  <c r="E9" i="5"/>
  <c r="J4" i="3" l="1"/>
  <c r="K4" i="3" s="1"/>
  <c r="M19" i="3"/>
  <c r="M20" i="2"/>
  <c r="N20" i="2" s="1"/>
  <c r="E22" i="2"/>
  <c r="C23" i="2"/>
  <c r="H22" i="2"/>
  <c r="H20" i="3"/>
  <c r="E20" i="3"/>
  <c r="C21" i="3"/>
  <c r="I19" i="3"/>
  <c r="D20" i="3" s="1"/>
  <c r="K21" i="2"/>
  <c r="F20" i="2"/>
  <c r="F9" i="5"/>
  <c r="E10" i="5"/>
  <c r="K22" i="2" l="1"/>
  <c r="K20" i="3"/>
  <c r="M20" i="3" s="1"/>
  <c r="G20" i="2"/>
  <c r="F20" i="3"/>
  <c r="G20" i="3" s="1"/>
  <c r="E21" i="3"/>
  <c r="H21" i="3"/>
  <c r="C22" i="3"/>
  <c r="M21" i="2"/>
  <c r="N21" i="2" s="1"/>
  <c r="E23" i="2"/>
  <c r="C24" i="2"/>
  <c r="H23" i="2"/>
  <c r="N19" i="3"/>
  <c r="F10" i="5"/>
  <c r="E11" i="5"/>
  <c r="K23" i="2" l="1"/>
  <c r="M22" i="2"/>
  <c r="N22" i="2" s="1"/>
  <c r="N20" i="3"/>
  <c r="I20" i="2"/>
  <c r="D21" i="2" s="1"/>
  <c r="C25" i="2"/>
  <c r="H24" i="2"/>
  <c r="E24" i="2"/>
  <c r="C23" i="3"/>
  <c r="E22" i="3"/>
  <c r="H22" i="3"/>
  <c r="K21" i="3"/>
  <c r="J6" i="3" s="1"/>
  <c r="J5" i="3"/>
  <c r="K5" i="3" s="1"/>
  <c r="I20" i="3"/>
  <c r="D21" i="3" s="1"/>
  <c r="F11" i="5"/>
  <c r="E12" i="5"/>
  <c r="M23" i="2" l="1"/>
  <c r="N23" i="2" s="1"/>
  <c r="K6" i="3"/>
  <c r="K22" i="3"/>
  <c r="J7" i="3" s="1"/>
  <c r="F21" i="3"/>
  <c r="E23" i="3"/>
  <c r="C24" i="3"/>
  <c r="H23" i="3"/>
  <c r="E25" i="2"/>
  <c r="C26" i="2"/>
  <c r="H25" i="2"/>
  <c r="M21" i="3"/>
  <c r="F21" i="2"/>
  <c r="K24" i="2"/>
  <c r="F12" i="5"/>
  <c r="E13" i="5"/>
  <c r="M24" i="2" l="1"/>
  <c r="K7" i="3"/>
  <c r="K23" i="3"/>
  <c r="J8" i="3" s="1"/>
  <c r="K25" i="2"/>
  <c r="E26" i="2"/>
  <c r="C27" i="2"/>
  <c r="H26" i="2"/>
  <c r="C25" i="3"/>
  <c r="H24" i="3"/>
  <c r="E24" i="3"/>
  <c r="N21" i="3"/>
  <c r="M22" i="3"/>
  <c r="G21" i="3"/>
  <c r="G21" i="2"/>
  <c r="F13" i="5"/>
  <c r="E14" i="5"/>
  <c r="N24" i="2"/>
  <c r="M25" i="2" l="1"/>
  <c r="N25" i="2" s="1"/>
  <c r="K8" i="3"/>
  <c r="K24" i="3"/>
  <c r="J9" i="3" s="1"/>
  <c r="K26" i="2"/>
  <c r="I21" i="3"/>
  <c r="D22" i="3" s="1"/>
  <c r="E25" i="3"/>
  <c r="H25" i="3"/>
  <c r="C26" i="3"/>
  <c r="E27" i="2"/>
  <c r="C28" i="2"/>
  <c r="H27" i="2"/>
  <c r="I21" i="2"/>
  <c r="D22" i="2" s="1"/>
  <c r="N22" i="3"/>
  <c r="M23" i="3"/>
  <c r="F14" i="5"/>
  <c r="E15" i="5"/>
  <c r="M26" i="2" l="1"/>
  <c r="N26" i="2" s="1"/>
  <c r="K9" i="3"/>
  <c r="K27" i="2"/>
  <c r="K25" i="3"/>
  <c r="J10" i="3" s="1"/>
  <c r="C29" i="2"/>
  <c r="H28" i="2"/>
  <c r="E28" i="2"/>
  <c r="H26" i="3"/>
  <c r="C27" i="3"/>
  <c r="E26" i="3"/>
  <c r="F22" i="2"/>
  <c r="F22" i="3"/>
  <c r="G22" i="3" s="1"/>
  <c r="N23" i="3"/>
  <c r="M24" i="3"/>
  <c r="F15" i="5"/>
  <c r="E16" i="5"/>
  <c r="M27" i="2" l="1"/>
  <c r="N27" i="2" s="1"/>
  <c r="K10" i="3"/>
  <c r="K28" i="2"/>
  <c r="G22" i="2"/>
  <c r="I22" i="3"/>
  <c r="D23" i="3" s="1"/>
  <c r="E27" i="3"/>
  <c r="H27" i="3"/>
  <c r="C28" i="3"/>
  <c r="M25" i="3"/>
  <c r="N24" i="3"/>
  <c r="K26" i="3"/>
  <c r="J11" i="3" s="1"/>
  <c r="E29" i="2"/>
  <c r="C30" i="2"/>
  <c r="H29" i="2"/>
  <c r="F16" i="5"/>
  <c r="E17" i="5"/>
  <c r="M28" i="2" l="1"/>
  <c r="N28" i="2" s="1"/>
  <c r="K11" i="3"/>
  <c r="K29" i="2"/>
  <c r="M26" i="3"/>
  <c r="N25" i="3"/>
  <c r="F23" i="3"/>
  <c r="G23" i="3" s="1"/>
  <c r="I23" i="3" s="1"/>
  <c r="D24" i="3" s="1"/>
  <c r="E30" i="2"/>
  <c r="C31" i="2"/>
  <c r="H30" i="2"/>
  <c r="K27" i="3"/>
  <c r="J12" i="3" s="1"/>
  <c r="K12" i="3" s="1"/>
  <c r="C29" i="3"/>
  <c r="E28" i="3"/>
  <c r="H28" i="3"/>
  <c r="I22" i="2"/>
  <c r="D23" i="2" s="1"/>
  <c r="F17" i="5"/>
  <c r="E18" i="5"/>
  <c r="M29" i="2" l="1"/>
  <c r="N29" i="2" s="1"/>
  <c r="K30" i="2"/>
  <c r="J4" i="2" s="1"/>
  <c r="K4" i="2" s="1"/>
  <c r="F24" i="3"/>
  <c r="G24" i="3" s="1"/>
  <c r="I24" i="3" s="1"/>
  <c r="D25" i="3" s="1"/>
  <c r="E31" i="2"/>
  <c r="C32" i="2"/>
  <c r="H31" i="2"/>
  <c r="F23" i="2"/>
  <c r="G23" i="2" s="1"/>
  <c r="I23" i="2" s="1"/>
  <c r="D24" i="2" s="1"/>
  <c r="C30" i="3"/>
  <c r="E29" i="3"/>
  <c r="H29" i="3"/>
  <c r="K28" i="3"/>
  <c r="M27" i="3"/>
  <c r="N26" i="3"/>
  <c r="F18" i="5"/>
  <c r="E19" i="5"/>
  <c r="M30" i="2" l="1"/>
  <c r="N30" i="2" s="1"/>
  <c r="K31" i="2"/>
  <c r="H30" i="3"/>
  <c r="C31" i="3"/>
  <c r="E30" i="3"/>
  <c r="N27" i="3"/>
  <c r="M28" i="3"/>
  <c r="K29" i="3"/>
  <c r="C33" i="2"/>
  <c r="H32" i="2"/>
  <c r="E32" i="2"/>
  <c r="F25" i="3"/>
  <c r="G25" i="3" s="1"/>
  <c r="I25" i="3" s="1"/>
  <c r="D26" i="3" s="1"/>
  <c r="J13" i="3"/>
  <c r="K13" i="3" s="1"/>
  <c r="F12" i="3"/>
  <c r="I28" i="7" s="1"/>
  <c r="F24" i="2"/>
  <c r="G24" i="2" s="1"/>
  <c r="I24" i="2" s="1"/>
  <c r="D25" i="2" s="1"/>
  <c r="F19" i="5"/>
  <c r="E20" i="5"/>
  <c r="M31" i="2" l="1"/>
  <c r="N31" i="2" s="1"/>
  <c r="K32" i="2"/>
  <c r="K30" i="3"/>
  <c r="N28" i="3"/>
  <c r="M29" i="3"/>
  <c r="F25" i="2"/>
  <c r="G25" i="2" s="1"/>
  <c r="I25" i="2" s="1"/>
  <c r="D26" i="2" s="1"/>
  <c r="F26" i="3"/>
  <c r="G26" i="3" s="1"/>
  <c r="I26" i="3" s="1"/>
  <c r="D27" i="3" s="1"/>
  <c r="E33" i="2"/>
  <c r="C34" i="2"/>
  <c r="H33" i="2"/>
  <c r="E31" i="3"/>
  <c r="H31" i="3"/>
  <c r="C32" i="3"/>
  <c r="F20" i="5"/>
  <c r="E21" i="5"/>
  <c r="M32" i="2" l="1"/>
  <c r="N32" i="2" s="1"/>
  <c r="K33" i="2"/>
  <c r="K31" i="3"/>
  <c r="F26" i="2"/>
  <c r="G26" i="2" s="1"/>
  <c r="I26" i="2" s="1"/>
  <c r="D27" i="2" s="1"/>
  <c r="F27" i="3"/>
  <c r="G27" i="3" s="1"/>
  <c r="I27" i="3" s="1"/>
  <c r="D28" i="3" s="1"/>
  <c r="M30" i="3"/>
  <c r="N29" i="3"/>
  <c r="C33" i="3"/>
  <c r="E32" i="3"/>
  <c r="H32" i="3"/>
  <c r="E34" i="2"/>
  <c r="C35" i="2"/>
  <c r="H34" i="2"/>
  <c r="F21" i="5"/>
  <c r="E22" i="5"/>
  <c r="M33" i="2" l="1"/>
  <c r="N33" i="2" s="1"/>
  <c r="K32" i="3"/>
  <c r="F28" i="3"/>
  <c r="G28" i="3" s="1"/>
  <c r="I28" i="3" s="1"/>
  <c r="D29" i="3" s="1"/>
  <c r="F27" i="2"/>
  <c r="G27" i="2" s="1"/>
  <c r="I27" i="2" s="1"/>
  <c r="D28" i="2" s="1"/>
  <c r="C34" i="3"/>
  <c r="E33" i="3"/>
  <c r="H33" i="3"/>
  <c r="E35" i="2"/>
  <c r="C36" i="2"/>
  <c r="H35" i="2"/>
  <c r="M31" i="3"/>
  <c r="N30" i="3"/>
  <c r="K34" i="2"/>
  <c r="F22" i="5"/>
  <c r="E23" i="5"/>
  <c r="M34" i="2" l="1"/>
  <c r="N34" i="2" s="1"/>
  <c r="K35" i="2"/>
  <c r="K33" i="3"/>
  <c r="F29" i="3"/>
  <c r="G29" i="3" s="1"/>
  <c r="I29" i="3" s="1"/>
  <c r="D30" i="3" s="1"/>
  <c r="N31" i="3"/>
  <c r="M32" i="3"/>
  <c r="F28" i="2"/>
  <c r="G28" i="2" s="1"/>
  <c r="I28" i="2" s="1"/>
  <c r="D29" i="2" s="1"/>
  <c r="C37" i="2"/>
  <c r="H36" i="2"/>
  <c r="E36" i="2"/>
  <c r="H34" i="3"/>
  <c r="C35" i="3"/>
  <c r="E34" i="3"/>
  <c r="F23" i="5"/>
  <c r="E24" i="5"/>
  <c r="M35" i="2" l="1"/>
  <c r="N35" i="2" s="1"/>
  <c r="K34" i="3"/>
  <c r="F30" i="3"/>
  <c r="G30" i="3" s="1"/>
  <c r="I30" i="3" s="1"/>
  <c r="D31" i="3" s="1"/>
  <c r="N32" i="3"/>
  <c r="M33" i="3"/>
  <c r="E37" i="2"/>
  <c r="C38" i="2"/>
  <c r="H37" i="2"/>
  <c r="F29" i="2"/>
  <c r="G29" i="2" s="1"/>
  <c r="I29" i="2" s="1"/>
  <c r="D30" i="2" s="1"/>
  <c r="E35" i="3"/>
  <c r="H35" i="3"/>
  <c r="C36" i="3"/>
  <c r="K36" i="2"/>
  <c r="M36" i="2" s="1"/>
  <c r="F24" i="5"/>
  <c r="E25" i="5"/>
  <c r="K35" i="3" l="1"/>
  <c r="F30" i="2"/>
  <c r="G30" i="2" s="1"/>
  <c r="I30" i="2" s="1"/>
  <c r="D31" i="2" s="1"/>
  <c r="C37" i="3"/>
  <c r="E36" i="3"/>
  <c r="H36" i="3"/>
  <c r="E38" i="2"/>
  <c r="C39" i="2"/>
  <c r="H38" i="2"/>
  <c r="F31" i="3"/>
  <c r="G31" i="3" s="1"/>
  <c r="I31" i="3" s="1"/>
  <c r="D32" i="3" s="1"/>
  <c r="K37" i="2"/>
  <c r="M37" i="2" s="1"/>
  <c r="M34" i="3"/>
  <c r="N33" i="3"/>
  <c r="F25" i="5"/>
  <c r="E26" i="5"/>
  <c r="N36" i="2"/>
  <c r="F32" i="3" l="1"/>
  <c r="G32" i="3" s="1"/>
  <c r="I32" i="3" s="1"/>
  <c r="D33" i="3" s="1"/>
  <c r="F31" i="2"/>
  <c r="G31" i="2" s="1"/>
  <c r="I31" i="2" s="1"/>
  <c r="D32" i="2" s="1"/>
  <c r="C38" i="3"/>
  <c r="E37" i="3"/>
  <c r="H37" i="3"/>
  <c r="E39" i="2"/>
  <c r="C40" i="2"/>
  <c r="H39" i="2"/>
  <c r="K36" i="3"/>
  <c r="M35" i="3"/>
  <c r="N34" i="3"/>
  <c r="K38" i="2"/>
  <c r="M38" i="2" s="1"/>
  <c r="N37" i="2"/>
  <c r="F26" i="5"/>
  <c r="E27" i="5"/>
  <c r="K39" i="2" l="1"/>
  <c r="M39" i="2" s="1"/>
  <c r="F32" i="2"/>
  <c r="G32" i="2" s="1"/>
  <c r="I32" i="2" s="1"/>
  <c r="D33" i="2" s="1"/>
  <c r="N35" i="3"/>
  <c r="M36" i="3"/>
  <c r="C41" i="2"/>
  <c r="H40" i="2"/>
  <c r="E40" i="2"/>
  <c r="C39" i="3"/>
  <c r="E38" i="3"/>
  <c r="F33" i="3"/>
  <c r="G33" i="3" s="1"/>
  <c r="I33" i="3" s="1"/>
  <c r="D34" i="3" s="1"/>
  <c r="K37" i="3"/>
  <c r="F27" i="5"/>
  <c r="E28" i="5"/>
  <c r="N38" i="2"/>
  <c r="K40" i="2" l="1"/>
  <c r="M40" i="2" s="1"/>
  <c r="F34" i="3"/>
  <c r="G34" i="3" s="1"/>
  <c r="I34" i="3" s="1"/>
  <c r="D35" i="3" s="1"/>
  <c r="N36" i="3"/>
  <c r="M37" i="3"/>
  <c r="E39" i="3"/>
  <c r="H39" i="3"/>
  <c r="C40" i="3"/>
  <c r="F33" i="2"/>
  <c r="G33" i="2" s="1"/>
  <c r="I33" i="2" s="1"/>
  <c r="D34" i="2" s="1"/>
  <c r="E41" i="2"/>
  <c r="C42" i="2"/>
  <c r="H41" i="2"/>
  <c r="N39" i="2"/>
  <c r="F28" i="5"/>
  <c r="E29" i="5"/>
  <c r="K39" i="3" l="1"/>
  <c r="F34" i="2"/>
  <c r="G34" i="2" s="1"/>
  <c r="I34" i="2" s="1"/>
  <c r="D35" i="2" s="1"/>
  <c r="F35" i="3"/>
  <c r="G35" i="3" s="1"/>
  <c r="I35" i="3" s="1"/>
  <c r="D36" i="3" s="1"/>
  <c r="K41" i="2"/>
  <c r="M41" i="2" s="1"/>
  <c r="C41" i="3"/>
  <c r="E40" i="3"/>
  <c r="H40" i="3"/>
  <c r="E42" i="2"/>
  <c r="C43" i="2"/>
  <c r="H42" i="2"/>
  <c r="N37" i="3"/>
  <c r="F29" i="5"/>
  <c r="E30" i="5"/>
  <c r="N40" i="2"/>
  <c r="K40" i="3" l="1"/>
  <c r="K42" i="2"/>
  <c r="J5" i="2" s="1"/>
  <c r="K5" i="2" s="1"/>
  <c r="E43" i="2"/>
  <c r="C44" i="2"/>
  <c r="H43" i="2"/>
  <c r="C42" i="3"/>
  <c r="E41" i="3"/>
  <c r="H41" i="3"/>
  <c r="F35" i="2"/>
  <c r="G35" i="2" s="1"/>
  <c r="I35" i="2" s="1"/>
  <c r="D36" i="2" s="1"/>
  <c r="F36" i="3"/>
  <c r="G36" i="3" s="1"/>
  <c r="I36" i="3" s="1"/>
  <c r="D37" i="3" s="1"/>
  <c r="N41" i="2"/>
  <c r="F30" i="5"/>
  <c r="E31" i="5"/>
  <c r="K41" i="3" l="1"/>
  <c r="M42" i="2"/>
  <c r="F37" i="3"/>
  <c r="G37" i="3" s="1"/>
  <c r="I37" i="3" s="1"/>
  <c r="F36" i="2"/>
  <c r="G36" i="2" s="1"/>
  <c r="I36" i="2" s="1"/>
  <c r="D37" i="2" s="1"/>
  <c r="C45" i="2"/>
  <c r="H44" i="2"/>
  <c r="E44" i="2"/>
  <c r="H42" i="3"/>
  <c r="C43" i="3"/>
  <c r="E42" i="3"/>
  <c r="K43" i="2"/>
  <c r="F31" i="5"/>
  <c r="E32" i="5"/>
  <c r="N42" i="2"/>
  <c r="K42" i="3" l="1"/>
  <c r="K44" i="2"/>
  <c r="E43" i="3"/>
  <c r="C44" i="3"/>
  <c r="M43" i="2"/>
  <c r="D38" i="3"/>
  <c r="F37" i="2"/>
  <c r="G37" i="2" s="1"/>
  <c r="I37" i="2" s="1"/>
  <c r="D38" i="2" s="1"/>
  <c r="E45" i="2"/>
  <c r="C46" i="2"/>
  <c r="H45" i="2"/>
  <c r="F32" i="5"/>
  <c r="E33" i="5"/>
  <c r="M44" i="2" l="1"/>
  <c r="N44" i="2" s="1"/>
  <c r="N43" i="2"/>
  <c r="K45" i="2"/>
  <c r="F38" i="2"/>
  <c r="G38" i="2" s="1"/>
  <c r="I38" i="2" s="1"/>
  <c r="D39" i="2" s="1"/>
  <c r="E46" i="2"/>
  <c r="C47" i="2"/>
  <c r="H46" i="2"/>
  <c r="F38" i="3"/>
  <c r="G38" i="3" s="1"/>
  <c r="H38" i="3" s="1"/>
  <c r="K38" i="3" s="1"/>
  <c r="C45" i="3"/>
  <c r="F44" i="3"/>
  <c r="I44" i="3"/>
  <c r="E44" i="3"/>
  <c r="K44" i="3" s="1"/>
  <c r="H44" i="3"/>
  <c r="D44" i="3"/>
  <c r="G44" i="3"/>
  <c r="F33" i="5"/>
  <c r="E34" i="5"/>
  <c r="M45" i="2" l="1"/>
  <c r="K46" i="2"/>
  <c r="F39" i="2"/>
  <c r="G39" i="2" s="1"/>
  <c r="I39" i="2" s="1"/>
  <c r="D40" i="2" s="1"/>
  <c r="F13" i="3"/>
  <c r="I29" i="7" s="1"/>
  <c r="M38" i="3"/>
  <c r="I38" i="3"/>
  <c r="D39" i="3" s="1"/>
  <c r="E47" i="2"/>
  <c r="C48" i="2"/>
  <c r="H47" i="2"/>
  <c r="G45" i="3"/>
  <c r="C46" i="3"/>
  <c r="F45" i="3"/>
  <c r="I45" i="3"/>
  <c r="E45" i="3"/>
  <c r="K45" i="3" s="1"/>
  <c r="H45" i="3"/>
  <c r="D45" i="3"/>
  <c r="N45" i="2"/>
  <c r="F34" i="5"/>
  <c r="E35" i="5"/>
  <c r="F39" i="3" l="1"/>
  <c r="G39" i="3" s="1"/>
  <c r="I39" i="3" s="1"/>
  <c r="D40" i="3" s="1"/>
  <c r="M46" i="2"/>
  <c r="N46" i="2" s="1"/>
  <c r="F40" i="2"/>
  <c r="G40" i="2" s="1"/>
  <c r="I40" i="2" s="1"/>
  <c r="D41" i="2" s="1"/>
  <c r="C49" i="2"/>
  <c r="H48" i="2"/>
  <c r="E48" i="2"/>
  <c r="M39" i="3"/>
  <c r="N38" i="3"/>
  <c r="K47" i="2"/>
  <c r="H46" i="3"/>
  <c r="D46" i="3"/>
  <c r="G46" i="3"/>
  <c r="C47" i="3"/>
  <c r="F46" i="3"/>
  <c r="I46" i="3"/>
  <c r="E46" i="3"/>
  <c r="K46" i="3" s="1"/>
  <c r="F35" i="5"/>
  <c r="E36" i="5"/>
  <c r="F40" i="3" l="1"/>
  <c r="G40" i="3" s="1"/>
  <c r="I40" i="3"/>
  <c r="D41" i="3" s="1"/>
  <c r="M47" i="2"/>
  <c r="N47" i="2" s="1"/>
  <c r="I47" i="3"/>
  <c r="E47" i="3"/>
  <c r="K47" i="3" s="1"/>
  <c r="H47" i="3"/>
  <c r="D47" i="3"/>
  <c r="G47" i="3"/>
  <c r="C48" i="3"/>
  <c r="F47" i="3"/>
  <c r="E49" i="2"/>
  <c r="C50" i="2"/>
  <c r="H49" i="2"/>
  <c r="N39" i="3"/>
  <c r="M40" i="3"/>
  <c r="F41" i="2"/>
  <c r="G41" i="2" s="1"/>
  <c r="I41" i="2" s="1"/>
  <c r="D42" i="2" s="1"/>
  <c r="K48" i="2"/>
  <c r="F36" i="5"/>
  <c r="E37" i="5"/>
  <c r="F41" i="3" l="1"/>
  <c r="G41" i="3" s="1"/>
  <c r="I41" i="3"/>
  <c r="D42" i="3" s="1"/>
  <c r="M48" i="2"/>
  <c r="N48" i="2" s="1"/>
  <c r="K49" i="2"/>
  <c r="F42" i="2"/>
  <c r="G42" i="2" s="1"/>
  <c r="I42" i="2" s="1"/>
  <c r="D43" i="2" s="1"/>
  <c r="C49" i="3"/>
  <c r="F48" i="3"/>
  <c r="I48" i="3"/>
  <c r="E48" i="3"/>
  <c r="K48" i="3" s="1"/>
  <c r="H48" i="3"/>
  <c r="D48" i="3"/>
  <c r="G48" i="3"/>
  <c r="N40" i="3"/>
  <c r="M41" i="3"/>
  <c r="E50" i="2"/>
  <c r="C51" i="2"/>
  <c r="H50" i="2"/>
  <c r="F37" i="5"/>
  <c r="E38" i="5"/>
  <c r="F42" i="3" l="1"/>
  <c r="G42" i="3" s="1"/>
  <c r="I42" i="3" s="1"/>
  <c r="M49" i="2"/>
  <c r="N49" i="2" s="1"/>
  <c r="F43" i="2"/>
  <c r="G43" i="2" s="1"/>
  <c r="I43" i="2" s="1"/>
  <c r="D44" i="2" s="1"/>
  <c r="E51" i="2"/>
  <c r="C52" i="2"/>
  <c r="H51" i="2"/>
  <c r="M42" i="3"/>
  <c r="N41" i="3"/>
  <c r="G49" i="3"/>
  <c r="C50" i="3"/>
  <c r="F49" i="3"/>
  <c r="I49" i="3"/>
  <c r="E49" i="3"/>
  <c r="K49" i="3" s="1"/>
  <c r="H49" i="3"/>
  <c r="D49" i="3"/>
  <c r="K50" i="2"/>
  <c r="F38" i="5"/>
  <c r="E39" i="5"/>
  <c r="D43" i="3" l="1"/>
  <c r="M50" i="2"/>
  <c r="K51" i="2"/>
  <c r="H50" i="3"/>
  <c r="D50" i="3"/>
  <c r="G50" i="3"/>
  <c r="C51" i="3"/>
  <c r="F50" i="3"/>
  <c r="I50" i="3"/>
  <c r="E50" i="3"/>
  <c r="K50" i="3" s="1"/>
  <c r="F44" i="2"/>
  <c r="G44" i="2" s="1"/>
  <c r="I44" i="2" s="1"/>
  <c r="D45" i="2" s="1"/>
  <c r="C53" i="2"/>
  <c r="H52" i="2"/>
  <c r="E52" i="2"/>
  <c r="N42" i="3"/>
  <c r="F39" i="5"/>
  <c r="E40" i="5"/>
  <c r="F43" i="3" l="1"/>
  <c r="G43" i="3" s="1"/>
  <c r="H43" i="3" s="1"/>
  <c r="K43" i="3" s="1"/>
  <c r="M43" i="3" s="1"/>
  <c r="N43" i="3" s="1"/>
  <c r="M51" i="2"/>
  <c r="N51" i="2" s="1"/>
  <c r="N50" i="2"/>
  <c r="K52" i="2"/>
  <c r="E53" i="2"/>
  <c r="C54" i="2"/>
  <c r="H53" i="2"/>
  <c r="F45" i="2"/>
  <c r="G45" i="2" s="1"/>
  <c r="I45" i="2" s="1"/>
  <c r="D46" i="2" s="1"/>
  <c r="I51" i="3"/>
  <c r="E51" i="3"/>
  <c r="K51" i="3" s="1"/>
  <c r="H51" i="3"/>
  <c r="D51" i="3"/>
  <c r="G51" i="3"/>
  <c r="C52" i="3"/>
  <c r="F51" i="3"/>
  <c r="F40" i="5"/>
  <c r="E41" i="5"/>
  <c r="M44" i="3" l="1"/>
  <c r="M45" i="3" s="1"/>
  <c r="I43" i="3"/>
  <c r="M52" i="2"/>
  <c r="N52" i="2" s="1"/>
  <c r="K53" i="2"/>
  <c r="F46" i="2"/>
  <c r="G46" i="2" s="1"/>
  <c r="I46" i="2" s="1"/>
  <c r="D47" i="2" s="1"/>
  <c r="C53" i="3"/>
  <c r="F52" i="3"/>
  <c r="I52" i="3"/>
  <c r="E52" i="3"/>
  <c r="K52" i="3" s="1"/>
  <c r="H52" i="3"/>
  <c r="D52" i="3"/>
  <c r="G52" i="3"/>
  <c r="N44" i="3"/>
  <c r="E54" i="2"/>
  <c r="C55" i="2"/>
  <c r="H54" i="2"/>
  <c r="F41" i="5"/>
  <c r="E42" i="5"/>
  <c r="M53" i="2" l="1"/>
  <c r="N53" i="2" s="1"/>
  <c r="K54" i="2"/>
  <c r="J6" i="2" s="1"/>
  <c r="K6" i="2" s="1"/>
  <c r="F47" i="2"/>
  <c r="G47" i="2" s="1"/>
  <c r="I47" i="2" s="1"/>
  <c r="D48" i="2" s="1"/>
  <c r="E55" i="2"/>
  <c r="C56" i="2"/>
  <c r="H55" i="2"/>
  <c r="M46" i="3"/>
  <c r="N45" i="3"/>
  <c r="G53" i="3"/>
  <c r="C54" i="3"/>
  <c r="F53" i="3"/>
  <c r="I53" i="3"/>
  <c r="E53" i="3"/>
  <c r="K53" i="3" s="1"/>
  <c r="H53" i="3"/>
  <c r="D53" i="3"/>
  <c r="F42" i="5"/>
  <c r="E43" i="5"/>
  <c r="M54" i="2" l="1"/>
  <c r="N54" i="2" s="1"/>
  <c r="K55" i="2"/>
  <c r="F48" i="2"/>
  <c r="G48" i="2" s="1"/>
  <c r="I48" i="2" s="1"/>
  <c r="D49" i="2" s="1"/>
  <c r="H54" i="3"/>
  <c r="D54" i="3"/>
  <c r="G54" i="3"/>
  <c r="C55" i="3"/>
  <c r="F54" i="3"/>
  <c r="I54" i="3"/>
  <c r="E54" i="3"/>
  <c r="K54" i="3" s="1"/>
  <c r="C57" i="2"/>
  <c r="H56" i="2"/>
  <c r="E56" i="2"/>
  <c r="M47" i="3"/>
  <c r="N46" i="3"/>
  <c r="F43" i="5"/>
  <c r="E44" i="5"/>
  <c r="K56" i="2" l="1"/>
  <c r="M55" i="2"/>
  <c r="F49" i="2"/>
  <c r="G49" i="2" s="1"/>
  <c r="I49" i="2" s="1"/>
  <c r="D50" i="2" s="1"/>
  <c r="N47" i="3"/>
  <c r="M48" i="3"/>
  <c r="E57" i="2"/>
  <c r="C58" i="2"/>
  <c r="H57" i="2"/>
  <c r="I55" i="3"/>
  <c r="E55" i="3"/>
  <c r="K55" i="3" s="1"/>
  <c r="H55" i="3"/>
  <c r="D55" i="3"/>
  <c r="G55" i="3"/>
  <c r="C56" i="3"/>
  <c r="F55" i="3"/>
  <c r="F44" i="5"/>
  <c r="E45" i="5"/>
  <c r="M56" i="2" l="1"/>
  <c r="N55" i="2"/>
  <c r="F50" i="2"/>
  <c r="G50" i="2" s="1"/>
  <c r="I50" i="2" s="1"/>
  <c r="D51" i="2" s="1"/>
  <c r="C57" i="3"/>
  <c r="F56" i="3"/>
  <c r="I56" i="3"/>
  <c r="E56" i="3"/>
  <c r="K56" i="3" s="1"/>
  <c r="H56" i="3"/>
  <c r="D56" i="3"/>
  <c r="G56" i="3"/>
  <c r="E58" i="2"/>
  <c r="C59" i="2"/>
  <c r="H58" i="2"/>
  <c r="K57" i="2"/>
  <c r="N48" i="3"/>
  <c r="M49" i="3"/>
  <c r="N56" i="2"/>
  <c r="F45" i="5"/>
  <c r="E46" i="5"/>
  <c r="M57" i="2" l="1"/>
  <c r="N57" i="2" s="1"/>
  <c r="F51" i="2"/>
  <c r="G51" i="2" s="1"/>
  <c r="I51" i="2" s="1"/>
  <c r="D52" i="2" s="1"/>
  <c r="E59" i="2"/>
  <c r="C60" i="2"/>
  <c r="H59" i="2"/>
  <c r="K58" i="2"/>
  <c r="M50" i="3"/>
  <c r="N49" i="3"/>
  <c r="G57" i="3"/>
  <c r="C58" i="3"/>
  <c r="F57" i="3"/>
  <c r="I57" i="3"/>
  <c r="E57" i="3"/>
  <c r="K57" i="3" s="1"/>
  <c r="H57" i="3"/>
  <c r="D57" i="3"/>
  <c r="F46" i="5"/>
  <c r="E47" i="5"/>
  <c r="M58" i="2" l="1"/>
  <c r="N58" i="2" s="1"/>
  <c r="K59" i="2"/>
  <c r="F52" i="2"/>
  <c r="G52" i="2" s="1"/>
  <c r="I52" i="2" s="1"/>
  <c r="D53" i="2" s="1"/>
  <c r="C61" i="2"/>
  <c r="H60" i="2"/>
  <c r="E60" i="2"/>
  <c r="M51" i="3"/>
  <c r="N50" i="3"/>
  <c r="H58" i="3"/>
  <c r="D58" i="3"/>
  <c r="G58" i="3"/>
  <c r="C59" i="3"/>
  <c r="F58" i="3"/>
  <c r="I58" i="3"/>
  <c r="E58" i="3"/>
  <c r="K58" i="3" s="1"/>
  <c r="F47" i="5"/>
  <c r="E48" i="5"/>
  <c r="M59" i="2" l="1"/>
  <c r="N59" i="2" s="1"/>
  <c r="K60" i="2"/>
  <c r="F53" i="2"/>
  <c r="G53" i="2" s="1"/>
  <c r="I53" i="2" s="1"/>
  <c r="D54" i="2" s="1"/>
  <c r="N51" i="3"/>
  <c r="M52" i="3"/>
  <c r="I59" i="3"/>
  <c r="E59" i="3"/>
  <c r="K59" i="3" s="1"/>
  <c r="H59" i="3"/>
  <c r="D59" i="3"/>
  <c r="G59" i="3"/>
  <c r="C60" i="3"/>
  <c r="F59" i="3"/>
  <c r="E61" i="2"/>
  <c r="C62" i="2"/>
  <c r="H61" i="2"/>
  <c r="F48" i="5"/>
  <c r="E49" i="5"/>
  <c r="M60" i="2" l="1"/>
  <c r="N60" i="2" s="1"/>
  <c r="K61" i="2"/>
  <c r="E62" i="2"/>
  <c r="C63" i="2"/>
  <c r="H62" i="2"/>
  <c r="N52" i="3"/>
  <c r="M53" i="3"/>
  <c r="C61" i="3"/>
  <c r="F60" i="3"/>
  <c r="I60" i="3"/>
  <c r="E60" i="3"/>
  <c r="K60" i="3" s="1"/>
  <c r="H60" i="3"/>
  <c r="D60" i="3"/>
  <c r="G60" i="3"/>
  <c r="F54" i="2"/>
  <c r="G54" i="2" s="1"/>
  <c r="I54" i="2" s="1"/>
  <c r="D55" i="2" s="1"/>
  <c r="F49" i="5"/>
  <c r="E50" i="5"/>
  <c r="M61" i="2" l="1"/>
  <c r="N61" i="2" s="1"/>
  <c r="K62" i="2"/>
  <c r="E63" i="2"/>
  <c r="C64" i="2"/>
  <c r="H63" i="2"/>
  <c r="F55" i="2"/>
  <c r="G55" i="2" s="1"/>
  <c r="I55" i="2" s="1"/>
  <c r="D56" i="2" s="1"/>
  <c r="G61" i="3"/>
  <c r="C62" i="3"/>
  <c r="F61" i="3"/>
  <c r="I61" i="3"/>
  <c r="E61" i="3"/>
  <c r="K61" i="3" s="1"/>
  <c r="H61" i="3"/>
  <c r="D61" i="3"/>
  <c r="M54" i="3"/>
  <c r="N53" i="3"/>
  <c r="F50" i="5"/>
  <c r="E51" i="5"/>
  <c r="M62" i="2" l="1"/>
  <c r="N62" i="2" s="1"/>
  <c r="F56" i="2"/>
  <c r="G56" i="2" s="1"/>
  <c r="I56" i="2" s="1"/>
  <c r="D57" i="2" s="1"/>
  <c r="H62" i="3"/>
  <c r="D62" i="3"/>
  <c r="G62" i="3"/>
  <c r="C63" i="3"/>
  <c r="F62" i="3"/>
  <c r="I62" i="3"/>
  <c r="E62" i="3"/>
  <c r="K62" i="3" s="1"/>
  <c r="C65" i="2"/>
  <c r="H64" i="2"/>
  <c r="E64" i="2"/>
  <c r="K63" i="2"/>
  <c r="M55" i="3"/>
  <c r="N54" i="3"/>
  <c r="F51" i="5"/>
  <c r="E52" i="5"/>
  <c r="M63" i="2" l="1"/>
  <c r="N63" i="2" s="1"/>
  <c r="K64" i="2"/>
  <c r="F57" i="2"/>
  <c r="G57" i="2" s="1"/>
  <c r="I57" i="2" s="1"/>
  <c r="D58" i="2" s="1"/>
  <c r="N55" i="3"/>
  <c r="M56" i="3"/>
  <c r="E65" i="2"/>
  <c r="C66" i="2"/>
  <c r="H65" i="2"/>
  <c r="I63" i="3"/>
  <c r="E63" i="3"/>
  <c r="K63" i="3" s="1"/>
  <c r="H63" i="3"/>
  <c r="D63" i="3"/>
  <c r="G63" i="3"/>
  <c r="C64" i="3"/>
  <c r="F63" i="3"/>
  <c r="F52" i="5"/>
  <c r="E53" i="5"/>
  <c r="M64" i="2" l="1"/>
  <c r="N64" i="2" s="1"/>
  <c r="F58" i="2"/>
  <c r="G58" i="2" s="1"/>
  <c r="I58" i="2" s="1"/>
  <c r="D59" i="2" s="1"/>
  <c r="K65" i="2"/>
  <c r="N56" i="3"/>
  <c r="M57" i="3"/>
  <c r="C65" i="3"/>
  <c r="F64" i="3"/>
  <c r="I64" i="3"/>
  <c r="E64" i="3"/>
  <c r="K64" i="3" s="1"/>
  <c r="H64" i="3"/>
  <c r="D64" i="3"/>
  <c r="G64" i="3"/>
  <c r="E66" i="2"/>
  <c r="C67" i="2"/>
  <c r="H66" i="2"/>
  <c r="F53" i="5"/>
  <c r="E54" i="5"/>
  <c r="M65" i="2" l="1"/>
  <c r="N65" i="2" s="1"/>
  <c r="K66" i="2"/>
  <c r="J7" i="2" s="1"/>
  <c r="K7" i="2" s="1"/>
  <c r="F59" i="2"/>
  <c r="G59" i="2" s="1"/>
  <c r="I59" i="2" s="1"/>
  <c r="D60" i="2" s="1"/>
  <c r="E67" i="2"/>
  <c r="C68" i="2"/>
  <c r="H67" i="2"/>
  <c r="G65" i="3"/>
  <c r="C66" i="3"/>
  <c r="F65" i="3"/>
  <c r="I65" i="3"/>
  <c r="E65" i="3"/>
  <c r="K65" i="3" s="1"/>
  <c r="H65" i="3"/>
  <c r="D65" i="3"/>
  <c r="M58" i="3"/>
  <c r="N57" i="3"/>
  <c r="F54" i="5"/>
  <c r="E55" i="5"/>
  <c r="M66" i="2" l="1"/>
  <c r="N66" i="2" s="1"/>
  <c r="K67" i="2"/>
  <c r="F60" i="2"/>
  <c r="G60" i="2" s="1"/>
  <c r="I60" i="2" s="1"/>
  <c r="D61" i="2" s="1"/>
  <c r="H66" i="3"/>
  <c r="D66" i="3"/>
  <c r="G66" i="3"/>
  <c r="C67" i="3"/>
  <c r="F66" i="3"/>
  <c r="I66" i="3"/>
  <c r="E66" i="3"/>
  <c r="K66" i="3" s="1"/>
  <c r="M59" i="3"/>
  <c r="N58" i="3"/>
  <c r="C69" i="2"/>
  <c r="H68" i="2"/>
  <c r="E68" i="2"/>
  <c r="F55" i="5"/>
  <c r="E56" i="5"/>
  <c r="M67" i="2" l="1"/>
  <c r="N67" i="2" s="1"/>
  <c r="K68" i="2"/>
  <c r="N59" i="3"/>
  <c r="M60" i="3"/>
  <c r="I67" i="3"/>
  <c r="E67" i="3"/>
  <c r="K67" i="3" s="1"/>
  <c r="H67" i="3"/>
  <c r="D67" i="3"/>
  <c r="G67" i="3"/>
  <c r="C68" i="3"/>
  <c r="F67" i="3"/>
  <c r="F61" i="2"/>
  <c r="G61" i="2" s="1"/>
  <c r="I61" i="2" s="1"/>
  <c r="D62" i="2" s="1"/>
  <c r="E69" i="2"/>
  <c r="C70" i="2"/>
  <c r="H69" i="2"/>
  <c r="F56" i="5"/>
  <c r="E57" i="5"/>
  <c r="E70" i="2" l="1"/>
  <c r="C71" i="2"/>
  <c r="H70" i="2"/>
  <c r="K69" i="2"/>
  <c r="F62" i="2"/>
  <c r="G62" i="2" s="1"/>
  <c r="I62" i="2" s="1"/>
  <c r="D63" i="2" s="1"/>
  <c r="C69" i="3"/>
  <c r="F68" i="3"/>
  <c r="I68" i="3"/>
  <c r="E68" i="3"/>
  <c r="K68" i="3" s="1"/>
  <c r="H68" i="3"/>
  <c r="D68" i="3"/>
  <c r="G68" i="3"/>
  <c r="M68" i="2"/>
  <c r="N60" i="3"/>
  <c r="M61" i="3"/>
  <c r="F57" i="5"/>
  <c r="E58" i="5"/>
  <c r="M69" i="2" l="1"/>
  <c r="N68" i="2"/>
  <c r="F63" i="2"/>
  <c r="G63" i="2" s="1"/>
  <c r="I63" i="2" s="1"/>
  <c r="D64" i="2" s="1"/>
  <c r="M62" i="3"/>
  <c r="N61" i="3"/>
  <c r="E71" i="2"/>
  <c r="C72" i="2"/>
  <c r="H71" i="2"/>
  <c r="G69" i="3"/>
  <c r="C70" i="3"/>
  <c r="F69" i="3"/>
  <c r="I69" i="3"/>
  <c r="E69" i="3"/>
  <c r="K69" i="3" s="1"/>
  <c r="H69" i="3"/>
  <c r="D69" i="3"/>
  <c r="K70" i="2"/>
  <c r="N69" i="2"/>
  <c r="F58" i="5"/>
  <c r="E59" i="5"/>
  <c r="M70" i="2" l="1"/>
  <c r="N70" i="2" s="1"/>
  <c r="K71" i="2"/>
  <c r="F64" i="2"/>
  <c r="G64" i="2" s="1"/>
  <c r="I64" i="2" s="1"/>
  <c r="D65" i="2" s="1"/>
  <c r="H70" i="3"/>
  <c r="D70" i="3"/>
  <c r="G70" i="3"/>
  <c r="C71" i="3"/>
  <c r="F70" i="3"/>
  <c r="I70" i="3"/>
  <c r="E70" i="3"/>
  <c r="K70" i="3" s="1"/>
  <c r="C73" i="2"/>
  <c r="H72" i="2"/>
  <c r="E72" i="2"/>
  <c r="M63" i="3"/>
  <c r="N62" i="3"/>
  <c r="F59" i="5"/>
  <c r="E60" i="5"/>
  <c r="M71" i="2" l="1"/>
  <c r="N71" i="2" s="1"/>
  <c r="K72" i="2"/>
  <c r="E73" i="2"/>
  <c r="C74" i="2"/>
  <c r="H73" i="2"/>
  <c r="I71" i="3"/>
  <c r="E71" i="3"/>
  <c r="K71" i="3" s="1"/>
  <c r="H71" i="3"/>
  <c r="D71" i="3"/>
  <c r="G71" i="3"/>
  <c r="C72" i="3"/>
  <c r="F71" i="3"/>
  <c r="F65" i="2"/>
  <c r="G65" i="2" s="1"/>
  <c r="I65" i="2" s="1"/>
  <c r="D66" i="2" s="1"/>
  <c r="N63" i="3"/>
  <c r="M64" i="3"/>
  <c r="F60" i="5"/>
  <c r="E61" i="5"/>
  <c r="M72" i="2" l="1"/>
  <c r="N72" i="2" s="1"/>
  <c r="F66" i="2"/>
  <c r="G66" i="2" s="1"/>
  <c r="I66" i="2" s="1"/>
  <c r="D67" i="2" s="1"/>
  <c r="K73" i="2"/>
  <c r="N64" i="3"/>
  <c r="M65" i="3"/>
  <c r="C73" i="3"/>
  <c r="F72" i="3"/>
  <c r="I72" i="3"/>
  <c r="E72" i="3"/>
  <c r="K72" i="3" s="1"/>
  <c r="H72" i="3"/>
  <c r="D72" i="3"/>
  <c r="G72" i="3"/>
  <c r="E74" i="2"/>
  <c r="C75" i="2"/>
  <c r="H74" i="2"/>
  <c r="F61" i="5"/>
  <c r="E62" i="5"/>
  <c r="M73" i="2" l="1"/>
  <c r="N73" i="2" s="1"/>
  <c r="G73" i="3"/>
  <c r="C74" i="3"/>
  <c r="F73" i="3"/>
  <c r="I73" i="3"/>
  <c r="E73" i="3"/>
  <c r="K73" i="3" s="1"/>
  <c r="H73" i="3"/>
  <c r="D73" i="3"/>
  <c r="E75" i="2"/>
  <c r="C76" i="2"/>
  <c r="H75" i="2"/>
  <c r="F67" i="2"/>
  <c r="G67" i="2" s="1"/>
  <c r="I67" i="2" s="1"/>
  <c r="D68" i="2" s="1"/>
  <c r="M66" i="3"/>
  <c r="N65" i="3"/>
  <c r="K74" i="2"/>
  <c r="F62" i="5"/>
  <c r="E63" i="5"/>
  <c r="M74" i="2" l="1"/>
  <c r="N74" i="2" s="1"/>
  <c r="K75" i="2"/>
  <c r="F68" i="2"/>
  <c r="G68" i="2" s="1"/>
  <c r="I68" i="2" s="1"/>
  <c r="D69" i="2" s="1"/>
  <c r="H76" i="2"/>
  <c r="C77" i="2"/>
  <c r="E76" i="2"/>
  <c r="C75" i="3"/>
  <c r="H74" i="3"/>
  <c r="D74" i="3"/>
  <c r="G74" i="3"/>
  <c r="F74" i="3"/>
  <c r="I74" i="3"/>
  <c r="E74" i="3"/>
  <c r="K74" i="3" s="1"/>
  <c r="M67" i="3"/>
  <c r="N66" i="3"/>
  <c r="F63" i="5"/>
  <c r="E64" i="5"/>
  <c r="M75" i="2" l="1"/>
  <c r="N75" i="2" s="1"/>
  <c r="E77" i="2"/>
  <c r="C78" i="2"/>
  <c r="H77" i="2"/>
  <c r="G75" i="3"/>
  <c r="C76" i="3"/>
  <c r="F75" i="3"/>
  <c r="I75" i="3"/>
  <c r="H75" i="3"/>
  <c r="E75" i="3"/>
  <c r="K75" i="3" s="1"/>
  <c r="D75" i="3"/>
  <c r="F69" i="2"/>
  <c r="G69" i="2" s="1"/>
  <c r="I69" i="2" s="1"/>
  <c r="D70" i="2" s="1"/>
  <c r="N67" i="3"/>
  <c r="M68" i="3"/>
  <c r="K76" i="2"/>
  <c r="F64" i="5"/>
  <c r="E65" i="5"/>
  <c r="M76" i="2" l="1"/>
  <c r="N76" i="2" s="1"/>
  <c r="K77" i="2"/>
  <c r="F70" i="2"/>
  <c r="G70" i="2" s="1"/>
  <c r="I70" i="2" s="1"/>
  <c r="D71" i="2" s="1"/>
  <c r="E78" i="2"/>
  <c r="C79" i="2"/>
  <c r="H78" i="2"/>
  <c r="N68" i="3"/>
  <c r="M69" i="3"/>
  <c r="H76" i="3"/>
  <c r="D76" i="3"/>
  <c r="C77" i="3"/>
  <c r="G76" i="3"/>
  <c r="F76" i="3"/>
  <c r="E76" i="3"/>
  <c r="K76" i="3" s="1"/>
  <c r="I76" i="3"/>
  <c r="F65" i="5"/>
  <c r="E66" i="5"/>
  <c r="M77" i="2" l="1"/>
  <c r="N77" i="2" s="1"/>
  <c r="F71" i="2"/>
  <c r="G71" i="2" s="1"/>
  <c r="I71" i="2" s="1"/>
  <c r="D72" i="2" s="1"/>
  <c r="K78" i="2"/>
  <c r="J8" i="2" s="1"/>
  <c r="K8" i="2" s="1"/>
  <c r="M70" i="3"/>
  <c r="N69" i="3"/>
  <c r="H77" i="3"/>
  <c r="D77" i="3"/>
  <c r="G77" i="3"/>
  <c r="I77" i="3"/>
  <c r="C78" i="3"/>
  <c r="F77" i="3"/>
  <c r="E77" i="3"/>
  <c r="K77" i="3" s="1"/>
  <c r="C80" i="2"/>
  <c r="H79" i="2"/>
  <c r="E79" i="2"/>
  <c r="F66" i="5"/>
  <c r="E67" i="5"/>
  <c r="M78" i="2" l="1"/>
  <c r="N78" i="2" s="1"/>
  <c r="F72" i="2"/>
  <c r="G72" i="2" s="1"/>
  <c r="I72" i="2" s="1"/>
  <c r="D73" i="2" s="1"/>
  <c r="E80" i="2"/>
  <c r="C81" i="2"/>
  <c r="H80" i="2"/>
  <c r="M71" i="3"/>
  <c r="N70" i="3"/>
  <c r="I78" i="3"/>
  <c r="E78" i="3"/>
  <c r="K78" i="3" s="1"/>
  <c r="H78" i="3"/>
  <c r="D78" i="3"/>
  <c r="G78" i="3"/>
  <c r="C79" i="3"/>
  <c r="F78" i="3"/>
  <c r="K79" i="2"/>
  <c r="F67" i="5"/>
  <c r="E68" i="5"/>
  <c r="F73" i="2" l="1"/>
  <c r="G73" i="2" s="1"/>
  <c r="I73" i="2" s="1"/>
  <c r="D74" i="2" s="1"/>
  <c r="C80" i="3"/>
  <c r="F79" i="3"/>
  <c r="I79" i="3"/>
  <c r="E79" i="3"/>
  <c r="K79" i="3" s="1"/>
  <c r="D79" i="3"/>
  <c r="H79" i="3"/>
  <c r="G79" i="3"/>
  <c r="E81" i="2"/>
  <c r="C82" i="2"/>
  <c r="H81" i="2"/>
  <c r="M79" i="2"/>
  <c r="N79" i="2" s="1"/>
  <c r="N71" i="3"/>
  <c r="M72" i="3"/>
  <c r="K80" i="2"/>
  <c r="F68" i="5"/>
  <c r="E69" i="5"/>
  <c r="K81" i="2" l="1"/>
  <c r="E82" i="2"/>
  <c r="C83" i="2"/>
  <c r="H82" i="2"/>
  <c r="F74" i="2"/>
  <c r="G74" i="2" s="1"/>
  <c r="I74" i="2" s="1"/>
  <c r="D75" i="2" s="1"/>
  <c r="M80" i="2"/>
  <c r="N80" i="2" s="1"/>
  <c r="N72" i="3"/>
  <c r="M73" i="3"/>
  <c r="G80" i="3"/>
  <c r="C81" i="3"/>
  <c r="F80" i="3"/>
  <c r="I80" i="3"/>
  <c r="H80" i="3"/>
  <c r="E80" i="3"/>
  <c r="K80" i="3" s="1"/>
  <c r="D80" i="3"/>
  <c r="F69" i="5"/>
  <c r="E70" i="5"/>
  <c r="M81" i="2" l="1"/>
  <c r="N81" i="2" s="1"/>
  <c r="F75" i="2"/>
  <c r="G75" i="2" s="1"/>
  <c r="I75" i="2" s="1"/>
  <c r="D76" i="2" s="1"/>
  <c r="C84" i="2"/>
  <c r="H83" i="2"/>
  <c r="E83" i="2"/>
  <c r="M74" i="3"/>
  <c r="N73" i="3"/>
  <c r="H81" i="3"/>
  <c r="D81" i="3"/>
  <c r="G81" i="3"/>
  <c r="C82" i="3"/>
  <c r="F81" i="3"/>
  <c r="E81" i="3"/>
  <c r="K81" i="3" s="1"/>
  <c r="I81" i="3"/>
  <c r="K82" i="2"/>
  <c r="F70" i="5"/>
  <c r="E71" i="5"/>
  <c r="I82" i="3" l="1"/>
  <c r="E82" i="3"/>
  <c r="K82" i="3" s="1"/>
  <c r="H82" i="3"/>
  <c r="D82" i="3"/>
  <c r="G82" i="3"/>
  <c r="C83" i="3"/>
  <c r="F82" i="3"/>
  <c r="E84" i="2"/>
  <c r="C85" i="2"/>
  <c r="H84" i="2"/>
  <c r="N74" i="3"/>
  <c r="M75" i="3"/>
  <c r="F76" i="2"/>
  <c r="G76" i="2" s="1"/>
  <c r="I76" i="2" s="1"/>
  <c r="D77" i="2" s="1"/>
  <c r="M82" i="2"/>
  <c r="N82" i="2" s="1"/>
  <c r="K83" i="2"/>
  <c r="F71" i="5"/>
  <c r="E72" i="5"/>
  <c r="M83" i="2" l="1"/>
  <c r="N83" i="2" s="1"/>
  <c r="F77" i="2"/>
  <c r="G77" i="2" s="1"/>
  <c r="I77" i="2" s="1"/>
  <c r="D78" i="2" s="1"/>
  <c r="E85" i="2"/>
  <c r="C86" i="2"/>
  <c r="H85" i="2"/>
  <c r="K84" i="2"/>
  <c r="M76" i="3"/>
  <c r="N75" i="3"/>
  <c r="C84" i="3"/>
  <c r="F83" i="3"/>
  <c r="I83" i="3"/>
  <c r="E83" i="3"/>
  <c r="K83" i="3" s="1"/>
  <c r="H83" i="3"/>
  <c r="G83" i="3"/>
  <c r="D83" i="3"/>
  <c r="F72" i="5"/>
  <c r="E73" i="5"/>
  <c r="M84" i="2" l="1"/>
  <c r="N84" i="2" s="1"/>
  <c r="M77" i="3"/>
  <c r="N76" i="3"/>
  <c r="E86" i="2"/>
  <c r="C87" i="2"/>
  <c r="H86" i="2"/>
  <c r="F78" i="2"/>
  <c r="G78" i="2" s="1"/>
  <c r="I78" i="2" s="1"/>
  <c r="D79" i="2" s="1"/>
  <c r="G84" i="3"/>
  <c r="C85" i="3"/>
  <c r="F84" i="3"/>
  <c r="E84" i="3"/>
  <c r="K84" i="3" s="1"/>
  <c r="D84" i="3"/>
  <c r="I84" i="3"/>
  <c r="H84" i="3"/>
  <c r="K85" i="2"/>
  <c r="F73" i="5"/>
  <c r="E74" i="5"/>
  <c r="M85" i="2" l="1"/>
  <c r="N85" i="2" s="1"/>
  <c r="F79" i="2"/>
  <c r="G79" i="2" s="1"/>
  <c r="I79" i="2" s="1"/>
  <c r="D80" i="2" s="1"/>
  <c r="H85" i="3"/>
  <c r="D85" i="3"/>
  <c r="G85" i="3"/>
  <c r="I85" i="3"/>
  <c r="C86" i="3"/>
  <c r="F85" i="3"/>
  <c r="E85" i="3"/>
  <c r="K85" i="3" s="1"/>
  <c r="M78" i="3"/>
  <c r="N77" i="3"/>
  <c r="K86" i="2"/>
  <c r="C88" i="2"/>
  <c r="H87" i="2"/>
  <c r="E87" i="2"/>
  <c r="F74" i="5"/>
  <c r="E75" i="5"/>
  <c r="M86" i="2" l="1"/>
  <c r="N86" i="2" s="1"/>
  <c r="K87" i="2"/>
  <c r="F80" i="2"/>
  <c r="G80" i="2" s="1"/>
  <c r="I80" i="2" s="1"/>
  <c r="D81" i="2" s="1"/>
  <c r="I86" i="3"/>
  <c r="E86" i="3"/>
  <c r="K86" i="3" s="1"/>
  <c r="H86" i="3"/>
  <c r="D86" i="3"/>
  <c r="G86" i="3"/>
  <c r="C87" i="3"/>
  <c r="F86" i="3"/>
  <c r="N78" i="3"/>
  <c r="M79" i="3"/>
  <c r="E88" i="2"/>
  <c r="C89" i="2"/>
  <c r="H88" i="2"/>
  <c r="F75" i="5"/>
  <c r="E76" i="5"/>
  <c r="M87" i="2" l="1"/>
  <c r="K88" i="2"/>
  <c r="E89" i="2"/>
  <c r="C90" i="2"/>
  <c r="H89" i="2"/>
  <c r="N79" i="3"/>
  <c r="M80" i="3"/>
  <c r="C88" i="3"/>
  <c r="F87" i="3"/>
  <c r="I87" i="3"/>
  <c r="E87" i="3"/>
  <c r="K87" i="3" s="1"/>
  <c r="D87" i="3"/>
  <c r="H87" i="3"/>
  <c r="G87" i="3"/>
  <c r="F81" i="2"/>
  <c r="G81" i="2" s="1"/>
  <c r="I81" i="2" s="1"/>
  <c r="D82" i="2" s="1"/>
  <c r="F76" i="5"/>
  <c r="E77" i="5"/>
  <c r="M88" i="2" l="1"/>
  <c r="N87" i="2"/>
  <c r="K89" i="2"/>
  <c r="F82" i="2"/>
  <c r="G82" i="2" s="1"/>
  <c r="I82" i="2" s="1"/>
  <c r="D83" i="2" s="1"/>
  <c r="E90" i="2"/>
  <c r="C91" i="2"/>
  <c r="H90" i="2"/>
  <c r="G88" i="3"/>
  <c r="C89" i="3"/>
  <c r="F88" i="3"/>
  <c r="I88" i="3"/>
  <c r="H88" i="3"/>
  <c r="E88" i="3"/>
  <c r="K88" i="3" s="1"/>
  <c r="D88" i="3"/>
  <c r="M81" i="3"/>
  <c r="N80" i="3"/>
  <c r="N88" i="2"/>
  <c r="F77" i="5"/>
  <c r="E78" i="5"/>
  <c r="M89" i="2" l="1"/>
  <c r="N89" i="2" s="1"/>
  <c r="K90" i="2"/>
  <c r="J9" i="2" s="1"/>
  <c r="K9" i="2" s="1"/>
  <c r="F83" i="2"/>
  <c r="G83" i="2" s="1"/>
  <c r="I83" i="2" s="1"/>
  <c r="D84" i="2" s="1"/>
  <c r="H89" i="3"/>
  <c r="D89" i="3"/>
  <c r="G89" i="3"/>
  <c r="C90" i="3"/>
  <c r="F89" i="3"/>
  <c r="E89" i="3"/>
  <c r="K89" i="3" s="1"/>
  <c r="I89" i="3"/>
  <c r="M82" i="3"/>
  <c r="N81" i="3"/>
  <c r="C92" i="2"/>
  <c r="H91" i="2"/>
  <c r="E91" i="2"/>
  <c r="F78" i="5"/>
  <c r="E79" i="5"/>
  <c r="M90" i="2" l="1"/>
  <c r="N90" i="2" s="1"/>
  <c r="K91" i="2"/>
  <c r="F84" i="2"/>
  <c r="G84" i="2" s="1"/>
  <c r="I84" i="2" s="1"/>
  <c r="D85" i="2" s="1"/>
  <c r="C93" i="2"/>
  <c r="H92" i="2"/>
  <c r="E92" i="2"/>
  <c r="N82" i="3"/>
  <c r="M83" i="3"/>
  <c r="I90" i="3"/>
  <c r="E90" i="3"/>
  <c r="K90" i="3" s="1"/>
  <c r="H90" i="3"/>
  <c r="D90" i="3"/>
  <c r="G90" i="3"/>
  <c r="C91" i="3"/>
  <c r="F90" i="3"/>
  <c r="F79" i="5"/>
  <c r="E80" i="5"/>
  <c r="M91" i="2" l="1"/>
  <c r="N91" i="2" s="1"/>
  <c r="K92" i="2"/>
  <c r="F85" i="2"/>
  <c r="G85" i="2" s="1"/>
  <c r="I85" i="2" s="1"/>
  <c r="D86" i="2" s="1"/>
  <c r="N83" i="3"/>
  <c r="M84" i="3"/>
  <c r="C94" i="2"/>
  <c r="H93" i="2"/>
  <c r="E93" i="2"/>
  <c r="C92" i="3"/>
  <c r="F91" i="3"/>
  <c r="I91" i="3"/>
  <c r="E91" i="3"/>
  <c r="K91" i="3" s="1"/>
  <c r="H91" i="3"/>
  <c r="G91" i="3"/>
  <c r="D91" i="3"/>
  <c r="F80" i="5"/>
  <c r="E81" i="5"/>
  <c r="M92" i="2" l="1"/>
  <c r="K93" i="2"/>
  <c r="E94" i="2"/>
  <c r="H94" i="2"/>
  <c r="C95" i="2"/>
  <c r="G92" i="3"/>
  <c r="C93" i="3"/>
  <c r="F92" i="3"/>
  <c r="E92" i="3"/>
  <c r="K92" i="3" s="1"/>
  <c r="D92" i="3"/>
  <c r="I92" i="3"/>
  <c r="H92" i="3"/>
  <c r="M85" i="3"/>
  <c r="N84" i="3"/>
  <c r="F86" i="2"/>
  <c r="G86" i="2" s="1"/>
  <c r="I86" i="2" s="1"/>
  <c r="D87" i="2" s="1"/>
  <c r="F81" i="5"/>
  <c r="E82" i="5"/>
  <c r="M93" i="2" l="1"/>
  <c r="N92" i="2"/>
  <c r="K94" i="2"/>
  <c r="F87" i="2"/>
  <c r="G87" i="2" s="1"/>
  <c r="I87" i="2" s="1"/>
  <c r="D88" i="2" s="1"/>
  <c r="M86" i="3"/>
  <c r="N85" i="3"/>
  <c r="E95" i="2"/>
  <c r="C96" i="2"/>
  <c r="H95" i="2"/>
  <c r="H93" i="3"/>
  <c r="D93" i="3"/>
  <c r="G93" i="3"/>
  <c r="I93" i="3"/>
  <c r="C94" i="3"/>
  <c r="F93" i="3"/>
  <c r="E93" i="3"/>
  <c r="K93" i="3" s="1"/>
  <c r="N93" i="2"/>
  <c r="F82" i="5"/>
  <c r="E83" i="5"/>
  <c r="M94" i="2" l="1"/>
  <c r="N94" i="2" s="1"/>
  <c r="C97" i="2"/>
  <c r="H96" i="2"/>
  <c r="E96" i="2"/>
  <c r="N86" i="3"/>
  <c r="M87" i="3"/>
  <c r="K95" i="2"/>
  <c r="F88" i="2"/>
  <c r="G88" i="2" s="1"/>
  <c r="I88" i="2" s="1"/>
  <c r="D89" i="2" s="1"/>
  <c r="I94" i="3"/>
  <c r="E94" i="3"/>
  <c r="K94" i="3" s="1"/>
  <c r="H94" i="3"/>
  <c r="D94" i="3"/>
  <c r="G94" i="3"/>
  <c r="C95" i="3"/>
  <c r="F94" i="3"/>
  <c r="F83" i="5"/>
  <c r="E84" i="5"/>
  <c r="M95" i="2" l="1"/>
  <c r="K96" i="2"/>
  <c r="F89" i="2"/>
  <c r="G89" i="2" s="1"/>
  <c r="I89" i="2" s="1"/>
  <c r="D90" i="2" s="1"/>
  <c r="C96" i="3"/>
  <c r="F95" i="3"/>
  <c r="I95" i="3"/>
  <c r="E95" i="3"/>
  <c r="K95" i="3" s="1"/>
  <c r="D95" i="3"/>
  <c r="H95" i="3"/>
  <c r="G95" i="3"/>
  <c r="N87" i="3"/>
  <c r="M88" i="3"/>
  <c r="H97" i="2"/>
  <c r="E97" i="2"/>
  <c r="C98" i="2"/>
  <c r="F84" i="5"/>
  <c r="E85" i="5"/>
  <c r="M96" i="2" l="1"/>
  <c r="N95" i="2"/>
  <c r="K97" i="2"/>
  <c r="M89" i="3"/>
  <c r="N88" i="3"/>
  <c r="G96" i="3"/>
  <c r="C97" i="3"/>
  <c r="F96" i="3"/>
  <c r="I96" i="3"/>
  <c r="H96" i="3"/>
  <c r="E96" i="3"/>
  <c r="K96" i="3" s="1"/>
  <c r="D96" i="3"/>
  <c r="E98" i="2"/>
  <c r="C99" i="2"/>
  <c r="H98" i="2"/>
  <c r="F90" i="2"/>
  <c r="G90" i="2" s="1"/>
  <c r="I90" i="2" s="1"/>
  <c r="D91" i="2" s="1"/>
  <c r="N96" i="2"/>
  <c r="F85" i="5"/>
  <c r="E86" i="5"/>
  <c r="M97" i="2" l="1"/>
  <c r="N97" i="2" s="1"/>
  <c r="K98" i="2"/>
  <c r="H97" i="3"/>
  <c r="D97" i="3"/>
  <c r="G97" i="3"/>
  <c r="C98" i="3"/>
  <c r="F97" i="3"/>
  <c r="E97" i="3"/>
  <c r="K97" i="3" s="1"/>
  <c r="I97" i="3"/>
  <c r="E99" i="2"/>
  <c r="C100" i="2"/>
  <c r="H99" i="2"/>
  <c r="F91" i="2"/>
  <c r="G91" i="2" s="1"/>
  <c r="I91" i="2" s="1"/>
  <c r="D92" i="2" s="1"/>
  <c r="M90" i="3"/>
  <c r="N89" i="3"/>
  <c r="F86" i="5"/>
  <c r="E87" i="5"/>
  <c r="M98" i="2" l="1"/>
  <c r="N98" i="2" s="1"/>
  <c r="F92" i="2"/>
  <c r="G92" i="2" s="1"/>
  <c r="I92" i="2" s="1"/>
  <c r="D93" i="2" s="1"/>
  <c r="C101" i="2"/>
  <c r="H100" i="2"/>
  <c r="E100" i="2"/>
  <c r="K99" i="2"/>
  <c r="N90" i="3"/>
  <c r="M91" i="3"/>
  <c r="I98" i="3"/>
  <c r="E98" i="3"/>
  <c r="K98" i="3" s="1"/>
  <c r="H98" i="3"/>
  <c r="D98" i="3"/>
  <c r="G98" i="3"/>
  <c r="C99" i="3"/>
  <c r="F98" i="3"/>
  <c r="F87" i="5"/>
  <c r="E88" i="5"/>
  <c r="M99" i="2" l="1"/>
  <c r="N99" i="2" s="1"/>
  <c r="F93" i="2"/>
  <c r="G93" i="2" s="1"/>
  <c r="I93" i="2" s="1"/>
  <c r="D94" i="2" s="1"/>
  <c r="N91" i="3"/>
  <c r="M92" i="3"/>
  <c r="K100" i="2"/>
  <c r="C102" i="2"/>
  <c r="H101" i="2"/>
  <c r="E101" i="2"/>
  <c r="C100" i="3"/>
  <c r="F99" i="3"/>
  <c r="I99" i="3"/>
  <c r="E99" i="3"/>
  <c r="K99" i="3" s="1"/>
  <c r="H99" i="3"/>
  <c r="G99" i="3"/>
  <c r="D99" i="3"/>
  <c r="F88" i="5"/>
  <c r="E89" i="5"/>
  <c r="M100" i="2" l="1"/>
  <c r="K101" i="2"/>
  <c r="F94" i="2"/>
  <c r="G94" i="2" s="1"/>
  <c r="I94" i="2" s="1"/>
  <c r="D95" i="2" s="1"/>
  <c r="E102" i="2"/>
  <c r="H102" i="2"/>
  <c r="C103" i="2"/>
  <c r="M93" i="3"/>
  <c r="N92" i="3"/>
  <c r="I100" i="3"/>
  <c r="G100" i="3"/>
  <c r="C101" i="3"/>
  <c r="F100" i="3"/>
  <c r="E100" i="3"/>
  <c r="K100" i="3" s="1"/>
  <c r="D100" i="3"/>
  <c r="H100" i="3"/>
  <c r="F89" i="5"/>
  <c r="E90" i="5"/>
  <c r="M101" i="2" l="1"/>
  <c r="N100" i="2"/>
  <c r="C102" i="3"/>
  <c r="F101" i="3"/>
  <c r="H101" i="3"/>
  <c r="D101" i="3"/>
  <c r="G101" i="3"/>
  <c r="I101" i="3"/>
  <c r="E101" i="3"/>
  <c r="K101" i="3" s="1"/>
  <c r="M94" i="3"/>
  <c r="N93" i="3"/>
  <c r="F95" i="2"/>
  <c r="G95" i="2" s="1"/>
  <c r="I95" i="2" s="1"/>
  <c r="D96" i="2" s="1"/>
  <c r="E103" i="2"/>
  <c r="C104" i="2"/>
  <c r="H103" i="2"/>
  <c r="K102" i="2"/>
  <c r="J10" i="2" s="1"/>
  <c r="K10" i="2" s="1"/>
  <c r="N101" i="2"/>
  <c r="F90" i="5"/>
  <c r="E91" i="5"/>
  <c r="M102" i="2" l="1"/>
  <c r="N102" i="2" s="1"/>
  <c r="F96" i="2"/>
  <c r="G96" i="2" s="1"/>
  <c r="I96" i="2" s="1"/>
  <c r="D97" i="2" s="1"/>
  <c r="N94" i="3"/>
  <c r="M95" i="3"/>
  <c r="C105" i="2"/>
  <c r="H104" i="2"/>
  <c r="E104" i="2"/>
  <c r="K103" i="2"/>
  <c r="G102" i="3"/>
  <c r="I102" i="3"/>
  <c r="E102" i="3"/>
  <c r="K102" i="3" s="1"/>
  <c r="H102" i="3"/>
  <c r="D102" i="3"/>
  <c r="C103" i="3"/>
  <c r="F102" i="3"/>
  <c r="F91" i="5"/>
  <c r="E92" i="5"/>
  <c r="M103" i="2" l="1"/>
  <c r="K104" i="2"/>
  <c r="F97" i="2"/>
  <c r="G97" i="2" s="1"/>
  <c r="I97" i="2" s="1"/>
  <c r="D98" i="2" s="1"/>
  <c r="H103" i="3"/>
  <c r="D103" i="3"/>
  <c r="C104" i="3"/>
  <c r="F103" i="3"/>
  <c r="I103" i="3"/>
  <c r="E103" i="3"/>
  <c r="K103" i="3" s="1"/>
  <c r="G103" i="3"/>
  <c r="N95" i="3"/>
  <c r="M96" i="3"/>
  <c r="H105" i="2"/>
  <c r="E105" i="2"/>
  <c r="C106" i="2"/>
  <c r="F92" i="5"/>
  <c r="E93" i="5"/>
  <c r="M104" i="2" l="1"/>
  <c r="N103" i="2"/>
  <c r="K105" i="2"/>
  <c r="M97" i="3"/>
  <c r="N96" i="3"/>
  <c r="F98" i="2"/>
  <c r="G98" i="2" s="1"/>
  <c r="I98" i="2" s="1"/>
  <c r="D99" i="2" s="1"/>
  <c r="E106" i="2"/>
  <c r="C107" i="2"/>
  <c r="H106" i="2"/>
  <c r="I104" i="3"/>
  <c r="E104" i="3"/>
  <c r="K104" i="3" s="1"/>
  <c r="G104" i="3"/>
  <c r="C105" i="3"/>
  <c r="F104" i="3"/>
  <c r="H104" i="3"/>
  <c r="D104" i="3"/>
  <c r="N104" i="2"/>
  <c r="F93" i="5"/>
  <c r="E94" i="5"/>
  <c r="M105" i="2" l="1"/>
  <c r="N105" i="2" s="1"/>
  <c r="K106" i="2"/>
  <c r="F99" i="2"/>
  <c r="G99" i="2" s="1"/>
  <c r="I99" i="2" s="1"/>
  <c r="D100" i="2" s="1"/>
  <c r="E107" i="2"/>
  <c r="C108" i="2"/>
  <c r="H107" i="2"/>
  <c r="M98" i="3"/>
  <c r="N97" i="3"/>
  <c r="C106" i="3"/>
  <c r="F105" i="3"/>
  <c r="H105" i="3"/>
  <c r="D105" i="3"/>
  <c r="G105" i="3"/>
  <c r="I105" i="3"/>
  <c r="E105" i="3"/>
  <c r="K105" i="3" s="1"/>
  <c r="F94" i="5"/>
  <c r="E95" i="5"/>
  <c r="M106" i="2" l="1"/>
  <c r="N106" i="2" s="1"/>
  <c r="K107" i="2"/>
  <c r="F100" i="2"/>
  <c r="G100" i="2" s="1"/>
  <c r="I100" i="2" s="1"/>
  <c r="D101" i="2" s="1"/>
  <c r="G106" i="3"/>
  <c r="C107" i="3"/>
  <c r="F106" i="3"/>
  <c r="I106" i="3"/>
  <c r="E106" i="3"/>
  <c r="K106" i="3" s="1"/>
  <c r="H106" i="3"/>
  <c r="D106" i="3"/>
  <c r="N98" i="3"/>
  <c r="M99" i="3"/>
  <c r="C109" i="2"/>
  <c r="H108" i="2"/>
  <c r="E108" i="2"/>
  <c r="F95" i="5"/>
  <c r="E96" i="5"/>
  <c r="M107" i="2" l="1"/>
  <c r="N107" i="2" s="1"/>
  <c r="H107" i="3"/>
  <c r="D107" i="3"/>
  <c r="G107" i="3"/>
  <c r="C108" i="3"/>
  <c r="F107" i="3"/>
  <c r="I107" i="3"/>
  <c r="E107" i="3"/>
  <c r="K107" i="3" s="1"/>
  <c r="N99" i="3"/>
  <c r="M100" i="3"/>
  <c r="F101" i="2"/>
  <c r="G101" i="2" s="1"/>
  <c r="I101" i="2" s="1"/>
  <c r="D102" i="2" s="1"/>
  <c r="K108" i="2"/>
  <c r="C110" i="2"/>
  <c r="H109" i="2"/>
  <c r="E109" i="2"/>
  <c r="F96" i="5"/>
  <c r="E97" i="5"/>
  <c r="M108" i="2" l="1"/>
  <c r="K109" i="2"/>
  <c r="F102" i="2"/>
  <c r="G102" i="2" s="1"/>
  <c r="I102" i="2" s="1"/>
  <c r="D103" i="2" s="1"/>
  <c r="I108" i="3"/>
  <c r="E108" i="3"/>
  <c r="K108" i="3" s="1"/>
  <c r="H108" i="3"/>
  <c r="D108" i="3"/>
  <c r="G108" i="3"/>
  <c r="C109" i="3"/>
  <c r="F108" i="3"/>
  <c r="C111" i="2"/>
  <c r="E110" i="2"/>
  <c r="H110" i="2"/>
  <c r="N100" i="3"/>
  <c r="M101" i="3"/>
  <c r="F97" i="5"/>
  <c r="E98" i="5"/>
  <c r="M109" i="2" l="1"/>
  <c r="N108" i="2"/>
  <c r="F103" i="2"/>
  <c r="G103" i="2" s="1"/>
  <c r="I103" i="2" s="1"/>
  <c r="D104" i="2" s="1"/>
  <c r="M102" i="3"/>
  <c r="N101" i="3"/>
  <c r="E111" i="2"/>
  <c r="C112" i="2"/>
  <c r="H111" i="2"/>
  <c r="C110" i="3"/>
  <c r="F109" i="3"/>
  <c r="I109" i="3"/>
  <c r="E109" i="3"/>
  <c r="K109" i="3" s="1"/>
  <c r="H109" i="3"/>
  <c r="D109" i="3"/>
  <c r="G109" i="3"/>
  <c r="K110" i="2"/>
  <c r="N109" i="2"/>
  <c r="F98" i="5"/>
  <c r="E99" i="5"/>
  <c r="M110" i="2" l="1"/>
  <c r="N110" i="2" s="1"/>
  <c r="K111" i="2"/>
  <c r="C113" i="2"/>
  <c r="H112" i="2"/>
  <c r="E112" i="2"/>
  <c r="M103" i="3"/>
  <c r="N102" i="3"/>
  <c r="F104" i="2"/>
  <c r="G104" i="2" s="1"/>
  <c r="I104" i="2" s="1"/>
  <c r="D105" i="2" s="1"/>
  <c r="G110" i="3"/>
  <c r="C111" i="3"/>
  <c r="F110" i="3"/>
  <c r="I110" i="3"/>
  <c r="E110" i="3"/>
  <c r="K110" i="3" s="1"/>
  <c r="H110" i="3"/>
  <c r="D110" i="3"/>
  <c r="F99" i="5"/>
  <c r="E100" i="5"/>
  <c r="M111" i="2" l="1"/>
  <c r="N111" i="2" s="1"/>
  <c r="K112" i="2"/>
  <c r="F105" i="2"/>
  <c r="G105" i="2" s="1"/>
  <c r="I105" i="2" s="1"/>
  <c r="D106" i="2" s="1"/>
  <c r="N103" i="3"/>
  <c r="M104" i="3"/>
  <c r="E113" i="2"/>
  <c r="C114" i="2"/>
  <c r="H113" i="2"/>
  <c r="H111" i="3"/>
  <c r="D111" i="3"/>
  <c r="G111" i="3"/>
  <c r="C112" i="3"/>
  <c r="F111" i="3"/>
  <c r="I111" i="3"/>
  <c r="E111" i="3"/>
  <c r="K111" i="3" s="1"/>
  <c r="F100" i="5"/>
  <c r="E101" i="5"/>
  <c r="M112" i="2" l="1"/>
  <c r="N112" i="2" s="1"/>
  <c r="F106" i="2"/>
  <c r="G106" i="2" s="1"/>
  <c r="I106" i="2" s="1"/>
  <c r="D107" i="2" s="1"/>
  <c r="N104" i="3"/>
  <c r="M105" i="3"/>
  <c r="I112" i="3"/>
  <c r="E112" i="3"/>
  <c r="K112" i="3" s="1"/>
  <c r="H112" i="3"/>
  <c r="D112" i="3"/>
  <c r="G112" i="3"/>
  <c r="C113" i="3"/>
  <c r="F112" i="3"/>
  <c r="K113" i="2"/>
  <c r="C115" i="2"/>
  <c r="H114" i="2"/>
  <c r="E114" i="2"/>
  <c r="F101" i="5"/>
  <c r="E102" i="5"/>
  <c r="M113" i="2" l="1"/>
  <c r="N113" i="2" s="1"/>
  <c r="K114" i="2"/>
  <c r="J11" i="2" s="1"/>
  <c r="K11" i="2" s="1"/>
  <c r="M106" i="3"/>
  <c r="N105" i="3"/>
  <c r="C114" i="3"/>
  <c r="F113" i="3"/>
  <c r="I113" i="3"/>
  <c r="E113" i="3"/>
  <c r="K113" i="3" s="1"/>
  <c r="H113" i="3"/>
  <c r="D113" i="3"/>
  <c r="G113" i="3"/>
  <c r="F107" i="2"/>
  <c r="G107" i="2" s="1"/>
  <c r="I107" i="2" s="1"/>
  <c r="D108" i="2" s="1"/>
  <c r="E115" i="2"/>
  <c r="C116" i="2"/>
  <c r="H115" i="2"/>
  <c r="F102" i="5"/>
  <c r="E103" i="5"/>
  <c r="M114" i="2" l="1"/>
  <c r="N114" i="2" s="1"/>
  <c r="K115" i="2"/>
  <c r="F108" i="2"/>
  <c r="G108" i="2" s="1"/>
  <c r="I108" i="2" s="1"/>
  <c r="D109" i="2" s="1"/>
  <c r="G114" i="3"/>
  <c r="C115" i="3"/>
  <c r="F114" i="3"/>
  <c r="I114" i="3"/>
  <c r="E114" i="3"/>
  <c r="K114" i="3" s="1"/>
  <c r="H114" i="3"/>
  <c r="D114" i="3"/>
  <c r="C117" i="2"/>
  <c r="H116" i="2"/>
  <c r="E116" i="2"/>
  <c r="M107" i="3"/>
  <c r="N106" i="3"/>
  <c r="F103" i="5"/>
  <c r="E104" i="5"/>
  <c r="M115" i="2" l="1"/>
  <c r="N115" i="2" s="1"/>
  <c r="K116" i="2"/>
  <c r="M108" i="3"/>
  <c r="N107" i="3"/>
  <c r="E117" i="2"/>
  <c r="C118" i="2"/>
  <c r="H117" i="2"/>
  <c r="F109" i="2"/>
  <c r="G109" i="2" s="1"/>
  <c r="I109" i="2" s="1"/>
  <c r="D110" i="2" s="1"/>
  <c r="H115" i="3"/>
  <c r="D115" i="3"/>
  <c r="G115" i="3"/>
  <c r="C116" i="3"/>
  <c r="F115" i="3"/>
  <c r="I115" i="3"/>
  <c r="E115" i="3"/>
  <c r="K115" i="3" s="1"/>
  <c r="F104" i="5"/>
  <c r="E105" i="5"/>
  <c r="M116" i="2" l="1"/>
  <c r="N116" i="2" s="1"/>
  <c r="N108" i="3"/>
  <c r="M109" i="3"/>
  <c r="K117" i="2"/>
  <c r="F110" i="2"/>
  <c r="G110" i="2" s="1"/>
  <c r="I110" i="2" s="1"/>
  <c r="D111" i="2" s="1"/>
  <c r="I116" i="3"/>
  <c r="E116" i="3"/>
  <c r="K116" i="3" s="1"/>
  <c r="H116" i="3"/>
  <c r="D116" i="3"/>
  <c r="G116" i="3"/>
  <c r="C117" i="3"/>
  <c r="F116" i="3"/>
  <c r="C119" i="2"/>
  <c r="H118" i="2"/>
  <c r="E118" i="2"/>
  <c r="F105" i="5"/>
  <c r="E106" i="5"/>
  <c r="M117" i="2" l="1"/>
  <c r="K118" i="2"/>
  <c r="F111" i="2"/>
  <c r="G111" i="2" s="1"/>
  <c r="I111" i="2" s="1"/>
  <c r="D112" i="2" s="1"/>
  <c r="N109" i="3"/>
  <c r="M110" i="3"/>
  <c r="E119" i="2"/>
  <c r="C120" i="2"/>
  <c r="H119" i="2"/>
  <c r="C118" i="3"/>
  <c r="F117" i="3"/>
  <c r="I117" i="3"/>
  <c r="E117" i="3"/>
  <c r="K117" i="3" s="1"/>
  <c r="H117" i="3"/>
  <c r="D117" i="3"/>
  <c r="G117" i="3"/>
  <c r="F106" i="5"/>
  <c r="E107" i="5"/>
  <c r="M118" i="2" l="1"/>
  <c r="N117" i="2"/>
  <c r="K119" i="2"/>
  <c r="F112" i="2"/>
  <c r="G112" i="2" s="1"/>
  <c r="I112" i="2" s="1"/>
  <c r="D113" i="2" s="1"/>
  <c r="G118" i="3"/>
  <c r="C119" i="3"/>
  <c r="F118" i="3"/>
  <c r="I118" i="3"/>
  <c r="E118" i="3"/>
  <c r="K118" i="3" s="1"/>
  <c r="H118" i="3"/>
  <c r="D118" i="3"/>
  <c r="E120" i="2"/>
  <c r="C121" i="2"/>
  <c r="H120" i="2"/>
  <c r="M111" i="3"/>
  <c r="N110" i="3"/>
  <c r="N118" i="2"/>
  <c r="F107" i="5"/>
  <c r="E108" i="5"/>
  <c r="M119" i="2" l="1"/>
  <c r="K120" i="2"/>
  <c r="H119" i="3"/>
  <c r="D119" i="3"/>
  <c r="G119" i="3"/>
  <c r="C120" i="3"/>
  <c r="F119" i="3"/>
  <c r="I119" i="3"/>
  <c r="E119" i="3"/>
  <c r="K119" i="3" s="1"/>
  <c r="F113" i="2"/>
  <c r="G113" i="2" s="1"/>
  <c r="I113" i="2" s="1"/>
  <c r="D114" i="2" s="1"/>
  <c r="M112" i="3"/>
  <c r="N111" i="3"/>
  <c r="E121" i="2"/>
  <c r="C122" i="2"/>
  <c r="H121" i="2"/>
  <c r="F108" i="5"/>
  <c r="E109" i="5"/>
  <c r="M120" i="2" l="1"/>
  <c r="N119" i="2"/>
  <c r="F114" i="2"/>
  <c r="G114" i="2" s="1"/>
  <c r="I114" i="2" s="1"/>
  <c r="D115" i="2" s="1"/>
  <c r="C123" i="2"/>
  <c r="H122" i="2"/>
  <c r="E122" i="2"/>
  <c r="N112" i="3"/>
  <c r="M113" i="3"/>
  <c r="I120" i="3"/>
  <c r="E120" i="3"/>
  <c r="K120" i="3" s="1"/>
  <c r="H120" i="3"/>
  <c r="D120" i="3"/>
  <c r="G120" i="3"/>
  <c r="C121" i="3"/>
  <c r="F120" i="3"/>
  <c r="K121" i="2"/>
  <c r="N120" i="2"/>
  <c r="F109" i="5"/>
  <c r="E110" i="5"/>
  <c r="M121" i="2" l="1"/>
  <c r="N121" i="2" s="1"/>
  <c r="F115" i="2"/>
  <c r="G115" i="2" s="1"/>
  <c r="I115" i="2" s="1"/>
  <c r="D116" i="2" s="1"/>
  <c r="N113" i="3"/>
  <c r="M114" i="3"/>
  <c r="E123" i="2"/>
  <c r="C124" i="2"/>
  <c r="H123" i="2"/>
  <c r="C122" i="3"/>
  <c r="F121" i="3"/>
  <c r="I121" i="3"/>
  <c r="E121" i="3"/>
  <c r="K121" i="3" s="1"/>
  <c r="H121" i="3"/>
  <c r="D121" i="3"/>
  <c r="G121" i="3"/>
  <c r="K122" i="2"/>
  <c r="F110" i="5"/>
  <c r="E111" i="5"/>
  <c r="M122" i="2" l="1"/>
  <c r="N122" i="2" s="1"/>
  <c r="K123" i="2"/>
  <c r="M115" i="3"/>
  <c r="N114" i="3"/>
  <c r="G122" i="3"/>
  <c r="C123" i="3"/>
  <c r="F122" i="3"/>
  <c r="I122" i="3"/>
  <c r="E122" i="3"/>
  <c r="K122" i="3" s="1"/>
  <c r="H122" i="3"/>
  <c r="D122" i="3"/>
  <c r="F116" i="2"/>
  <c r="G116" i="2" s="1"/>
  <c r="I116" i="2" s="1"/>
  <c r="D117" i="2" s="1"/>
  <c r="E124" i="2"/>
  <c r="C125" i="2"/>
  <c r="H124" i="2"/>
  <c r="F111" i="5"/>
  <c r="E112" i="5"/>
  <c r="M123" i="2" l="1"/>
  <c r="N123" i="2" s="1"/>
  <c r="F117" i="2"/>
  <c r="G117" i="2" s="1"/>
  <c r="I117" i="2" s="1"/>
  <c r="D118" i="2" s="1"/>
  <c r="E125" i="2"/>
  <c r="C126" i="2"/>
  <c r="H125" i="2"/>
  <c r="K124" i="2"/>
  <c r="H123" i="3"/>
  <c r="D123" i="3"/>
  <c r="G123" i="3"/>
  <c r="C124" i="3"/>
  <c r="F123" i="3"/>
  <c r="I123" i="3"/>
  <c r="E123" i="3"/>
  <c r="K123" i="3" s="1"/>
  <c r="M116" i="3"/>
  <c r="N115" i="3"/>
  <c r="F112" i="5"/>
  <c r="E113" i="5"/>
  <c r="M124" i="2" l="1"/>
  <c r="N124" i="2" s="1"/>
  <c r="K125" i="2"/>
  <c r="F118" i="2"/>
  <c r="G118" i="2" s="1"/>
  <c r="I118" i="2" s="1"/>
  <c r="D119" i="2" s="1"/>
  <c r="N116" i="3"/>
  <c r="M117" i="3"/>
  <c r="I124" i="3"/>
  <c r="E124" i="3"/>
  <c r="K124" i="3" s="1"/>
  <c r="H124" i="3"/>
  <c r="D124" i="3"/>
  <c r="G124" i="3"/>
  <c r="C125" i="3"/>
  <c r="F124" i="3"/>
  <c r="C127" i="2"/>
  <c r="H126" i="2"/>
  <c r="E126" i="2"/>
  <c r="F113" i="5"/>
  <c r="E114" i="5"/>
  <c r="M125" i="2" l="1"/>
  <c r="N125" i="2" s="1"/>
  <c r="K126" i="2"/>
  <c r="J12" i="2" s="1"/>
  <c r="K12" i="2" s="1"/>
  <c r="E127" i="2"/>
  <c r="C128" i="2"/>
  <c r="H127" i="2"/>
  <c r="C126" i="3"/>
  <c r="F125" i="3"/>
  <c r="I125" i="3"/>
  <c r="E125" i="3"/>
  <c r="K125" i="3" s="1"/>
  <c r="H125" i="3"/>
  <c r="D125" i="3"/>
  <c r="G125" i="3"/>
  <c r="F119" i="2"/>
  <c r="G119" i="2" s="1"/>
  <c r="I119" i="2" s="1"/>
  <c r="D120" i="2" s="1"/>
  <c r="N117" i="3"/>
  <c r="M118" i="3"/>
  <c r="F114" i="5"/>
  <c r="E115" i="5"/>
  <c r="M126" i="2" l="1"/>
  <c r="N126" i="2" s="1"/>
  <c r="K127" i="2"/>
  <c r="F120" i="2"/>
  <c r="G120" i="2" s="1"/>
  <c r="I120" i="2" s="1"/>
  <c r="D121" i="2" s="1"/>
  <c r="M119" i="3"/>
  <c r="N118" i="3"/>
  <c r="G126" i="3"/>
  <c r="C127" i="3"/>
  <c r="F126" i="3"/>
  <c r="I126" i="3"/>
  <c r="E126" i="3"/>
  <c r="K126" i="3" s="1"/>
  <c r="H126" i="3"/>
  <c r="D126" i="3"/>
  <c r="E128" i="2"/>
  <c r="C129" i="2"/>
  <c r="H128" i="2"/>
  <c r="F115" i="5"/>
  <c r="E116" i="5"/>
  <c r="M127" i="2" l="1"/>
  <c r="N127" i="2" s="1"/>
  <c r="K128" i="2"/>
  <c r="M120" i="3"/>
  <c r="N119" i="3"/>
  <c r="H127" i="3"/>
  <c r="D127" i="3"/>
  <c r="G127" i="3"/>
  <c r="C128" i="3"/>
  <c r="F127" i="3"/>
  <c r="I127" i="3"/>
  <c r="E127" i="3"/>
  <c r="K127" i="3" s="1"/>
  <c r="E129" i="2"/>
  <c r="C130" i="2"/>
  <c r="H129" i="2"/>
  <c r="F121" i="2"/>
  <c r="G121" i="2" s="1"/>
  <c r="I121" i="2" s="1"/>
  <c r="D122" i="2" s="1"/>
  <c r="F116" i="5"/>
  <c r="E117" i="5"/>
  <c r="M128" i="2" l="1"/>
  <c r="N128" i="2" s="1"/>
  <c r="K129" i="2"/>
  <c r="F122" i="2"/>
  <c r="G122" i="2" s="1"/>
  <c r="I122" i="2" s="1"/>
  <c r="D123" i="2" s="1"/>
  <c r="I128" i="3"/>
  <c r="E128" i="3"/>
  <c r="K128" i="3" s="1"/>
  <c r="H128" i="3"/>
  <c r="D128" i="3"/>
  <c r="G128" i="3"/>
  <c r="C129" i="3"/>
  <c r="F128" i="3"/>
  <c r="N120" i="3"/>
  <c r="M121" i="3"/>
  <c r="C131" i="2"/>
  <c r="H130" i="2"/>
  <c r="E130" i="2"/>
  <c r="F117" i="5"/>
  <c r="E118" i="5"/>
  <c r="M129" i="2" l="1"/>
  <c r="N129" i="2" s="1"/>
  <c r="F123" i="2"/>
  <c r="G123" i="2" s="1"/>
  <c r="I123" i="2" s="1"/>
  <c r="D124" i="2" s="1"/>
  <c r="E131" i="2"/>
  <c r="C132" i="2"/>
  <c r="H131" i="2"/>
  <c r="C130" i="3"/>
  <c r="F129" i="3"/>
  <c r="I129" i="3"/>
  <c r="E129" i="3"/>
  <c r="K129" i="3" s="1"/>
  <c r="H129" i="3"/>
  <c r="D129" i="3"/>
  <c r="G129" i="3"/>
  <c r="N121" i="3"/>
  <c r="M122" i="3"/>
  <c r="K130" i="2"/>
  <c r="F118" i="5"/>
  <c r="E119" i="5"/>
  <c r="M130" i="2" l="1"/>
  <c r="N130" i="2" s="1"/>
  <c r="E132" i="2"/>
  <c r="C133" i="2"/>
  <c r="H132" i="2"/>
  <c r="M123" i="3"/>
  <c r="N122" i="3"/>
  <c r="G130" i="3"/>
  <c r="C131" i="3"/>
  <c r="F130" i="3"/>
  <c r="I130" i="3"/>
  <c r="E130" i="3"/>
  <c r="K130" i="3" s="1"/>
  <c r="H130" i="3"/>
  <c r="D130" i="3"/>
  <c r="K131" i="2"/>
  <c r="F124" i="2"/>
  <c r="G124" i="2" s="1"/>
  <c r="I124" i="2" s="1"/>
  <c r="D125" i="2" s="1"/>
  <c r="F119" i="5"/>
  <c r="E120" i="5"/>
  <c r="M131" i="2" l="1"/>
  <c r="N131" i="2" s="1"/>
  <c r="K132" i="2"/>
  <c r="F125" i="2"/>
  <c r="G125" i="2" s="1"/>
  <c r="I125" i="2" s="1"/>
  <c r="D126" i="2" s="1"/>
  <c r="M124" i="3"/>
  <c r="N123" i="3"/>
  <c r="H131" i="3"/>
  <c r="D131" i="3"/>
  <c r="G131" i="3"/>
  <c r="C132" i="3"/>
  <c r="F131" i="3"/>
  <c r="I131" i="3"/>
  <c r="E131" i="3"/>
  <c r="K131" i="3" s="1"/>
  <c r="E133" i="2"/>
  <c r="C134" i="2"/>
  <c r="H133" i="2"/>
  <c r="F120" i="5"/>
  <c r="E121" i="5"/>
  <c r="M132" i="2" l="1"/>
  <c r="N132" i="2" s="1"/>
  <c r="N124" i="3"/>
  <c r="M125" i="3"/>
  <c r="I132" i="3"/>
  <c r="E132" i="3"/>
  <c r="K132" i="3" s="1"/>
  <c r="H132" i="3"/>
  <c r="D132" i="3"/>
  <c r="G132" i="3"/>
  <c r="C133" i="3"/>
  <c r="F132" i="3"/>
  <c r="C135" i="2"/>
  <c r="H134" i="2"/>
  <c r="E134" i="2"/>
  <c r="F126" i="2"/>
  <c r="G126" i="2" s="1"/>
  <c r="I126" i="2" s="1"/>
  <c r="D127" i="2" s="1"/>
  <c r="K133" i="2"/>
  <c r="F121" i="5"/>
  <c r="E122" i="5"/>
  <c r="M133" i="2" l="1"/>
  <c r="N133" i="2" s="1"/>
  <c r="K134" i="2"/>
  <c r="F127" i="2"/>
  <c r="G127" i="2" s="1"/>
  <c r="I127" i="2" s="1"/>
  <c r="D128" i="2" s="1"/>
  <c r="E135" i="2"/>
  <c r="C136" i="2"/>
  <c r="H135" i="2"/>
  <c r="N125" i="3"/>
  <c r="M126" i="3"/>
  <c r="C134" i="3"/>
  <c r="F133" i="3"/>
  <c r="I133" i="3"/>
  <c r="E133" i="3"/>
  <c r="K133" i="3" s="1"/>
  <c r="H133" i="3"/>
  <c r="D133" i="3"/>
  <c r="G133" i="3"/>
  <c r="F122" i="5"/>
  <c r="E123" i="5"/>
  <c r="M134" i="2" l="1"/>
  <c r="N134" i="2" s="1"/>
  <c r="M127" i="3"/>
  <c r="N126" i="3"/>
  <c r="E136" i="2"/>
  <c r="C137" i="2"/>
  <c r="H136" i="2"/>
  <c r="G134" i="3"/>
  <c r="C135" i="3"/>
  <c r="F134" i="3"/>
  <c r="I134" i="3"/>
  <c r="E134" i="3"/>
  <c r="K134" i="3" s="1"/>
  <c r="H134" i="3"/>
  <c r="D134" i="3"/>
  <c r="K135" i="2"/>
  <c r="F128" i="2"/>
  <c r="G128" i="2" s="1"/>
  <c r="I128" i="2" s="1"/>
  <c r="D129" i="2" s="1"/>
  <c r="F123" i="5"/>
  <c r="E124" i="5"/>
  <c r="M135" i="2" l="1"/>
  <c r="N135" i="2" s="1"/>
  <c r="F129" i="2"/>
  <c r="G129" i="2" s="1"/>
  <c r="I129" i="2" s="1"/>
  <c r="D130" i="2" s="1"/>
  <c r="H135" i="3"/>
  <c r="D135" i="3"/>
  <c r="G135" i="3"/>
  <c r="C136" i="3"/>
  <c r="F135" i="3"/>
  <c r="I135" i="3"/>
  <c r="E135" i="3"/>
  <c r="K135" i="3" s="1"/>
  <c r="E137" i="2"/>
  <c r="C138" i="2"/>
  <c r="H137" i="2"/>
  <c r="K136" i="2"/>
  <c r="M128" i="3"/>
  <c r="N127" i="3"/>
  <c r="F124" i="5"/>
  <c r="E125" i="5"/>
  <c r="M136" i="2" l="1"/>
  <c r="N136" i="2" s="1"/>
  <c r="K137" i="2"/>
  <c r="C139" i="2"/>
  <c r="E138" i="2"/>
  <c r="N128" i="3"/>
  <c r="M129" i="3"/>
  <c r="I136" i="3"/>
  <c r="E136" i="3"/>
  <c r="K136" i="3" s="1"/>
  <c r="H136" i="3"/>
  <c r="D136" i="3"/>
  <c r="G136" i="3"/>
  <c r="C137" i="3"/>
  <c r="F136" i="3"/>
  <c r="F130" i="2"/>
  <c r="G130" i="2" s="1"/>
  <c r="I130" i="2" s="1"/>
  <c r="D131" i="2" s="1"/>
  <c r="F125" i="5"/>
  <c r="E126" i="5"/>
  <c r="M137" i="2" l="1"/>
  <c r="N137" i="2" s="1"/>
  <c r="C138" i="3"/>
  <c r="F137" i="3"/>
  <c r="I137" i="3"/>
  <c r="E137" i="3"/>
  <c r="K137" i="3" s="1"/>
  <c r="H137" i="3"/>
  <c r="D137" i="3"/>
  <c r="G137" i="3"/>
  <c r="F131" i="2"/>
  <c r="G131" i="2" s="1"/>
  <c r="I131" i="2" s="1"/>
  <c r="D132" i="2" s="1"/>
  <c r="N129" i="3"/>
  <c r="M130" i="3"/>
  <c r="G139" i="2"/>
  <c r="F139" i="2"/>
  <c r="I139" i="2"/>
  <c r="E139" i="2"/>
  <c r="K139" i="2" s="1"/>
  <c r="C140" i="2"/>
  <c r="H139" i="2"/>
  <c r="D139" i="2"/>
  <c r="F126" i="5"/>
  <c r="E127" i="5"/>
  <c r="F132" i="2" l="1"/>
  <c r="G132" i="2" s="1"/>
  <c r="I132" i="2" s="1"/>
  <c r="D133" i="2" s="1"/>
  <c r="M131" i="3"/>
  <c r="N130" i="3"/>
  <c r="G138" i="3"/>
  <c r="C139" i="3"/>
  <c r="F138" i="3"/>
  <c r="I138" i="3"/>
  <c r="E138" i="3"/>
  <c r="K138" i="3" s="1"/>
  <c r="H138" i="3"/>
  <c r="D138" i="3"/>
  <c r="F140" i="2"/>
  <c r="I140" i="2"/>
  <c r="E140" i="2"/>
  <c r="K140" i="2" s="1"/>
  <c r="C141" i="2"/>
  <c r="H140" i="2"/>
  <c r="D140" i="2"/>
  <c r="G140" i="2"/>
  <c r="F127" i="5"/>
  <c r="E128" i="5"/>
  <c r="I141" i="2" l="1"/>
  <c r="E141" i="2"/>
  <c r="K141" i="2" s="1"/>
  <c r="C142" i="2"/>
  <c r="H141" i="2"/>
  <c r="D141" i="2"/>
  <c r="G141" i="2"/>
  <c r="F141" i="2"/>
  <c r="M132" i="3"/>
  <c r="N131" i="3"/>
  <c r="H139" i="3"/>
  <c r="D139" i="3"/>
  <c r="G139" i="3"/>
  <c r="C140" i="3"/>
  <c r="F139" i="3"/>
  <c r="I139" i="3"/>
  <c r="E139" i="3"/>
  <c r="K139" i="3" s="1"/>
  <c r="F133" i="2"/>
  <c r="G133" i="2" s="1"/>
  <c r="I133" i="2" s="1"/>
  <c r="D134" i="2" s="1"/>
  <c r="F128" i="5"/>
  <c r="E129" i="5"/>
  <c r="C143" i="2" l="1"/>
  <c r="H142" i="2"/>
  <c r="D142" i="2"/>
  <c r="G142" i="2"/>
  <c r="F142" i="2"/>
  <c r="I142" i="2"/>
  <c r="E142" i="2"/>
  <c r="K142" i="2" s="1"/>
  <c r="F134" i="2"/>
  <c r="G134" i="2" s="1"/>
  <c r="I134" i="2" s="1"/>
  <c r="D135" i="2" s="1"/>
  <c r="N132" i="3"/>
  <c r="M133" i="3"/>
  <c r="I140" i="3"/>
  <c r="E140" i="3"/>
  <c r="K140" i="3" s="1"/>
  <c r="H140" i="3"/>
  <c r="D140" i="3"/>
  <c r="G140" i="3"/>
  <c r="C141" i="3"/>
  <c r="F140" i="3"/>
  <c r="F129" i="5"/>
  <c r="E130" i="5"/>
  <c r="F135" i="2" l="1"/>
  <c r="G135" i="2" s="1"/>
  <c r="I135" i="2" s="1"/>
  <c r="D136" i="2" s="1"/>
  <c r="N133" i="3"/>
  <c r="M134" i="3"/>
  <c r="C142" i="3"/>
  <c r="F141" i="3"/>
  <c r="I141" i="3"/>
  <c r="E141" i="3"/>
  <c r="K141" i="3" s="1"/>
  <c r="H141" i="3"/>
  <c r="D141" i="3"/>
  <c r="G141" i="3"/>
  <c r="G143" i="2"/>
  <c r="F143" i="2"/>
  <c r="I143" i="2"/>
  <c r="E143" i="2"/>
  <c r="K143" i="2" s="1"/>
  <c r="C144" i="2"/>
  <c r="H143" i="2"/>
  <c r="D143" i="2"/>
  <c r="F130" i="5"/>
  <c r="E131" i="5"/>
  <c r="F136" i="2" l="1"/>
  <c r="G136" i="2" s="1"/>
  <c r="I136" i="2" s="1"/>
  <c r="D137" i="2" s="1"/>
  <c r="M135" i="3"/>
  <c r="N134" i="3"/>
  <c r="F144" i="2"/>
  <c r="I144" i="2"/>
  <c r="E144" i="2"/>
  <c r="K144" i="2" s="1"/>
  <c r="C145" i="2"/>
  <c r="H144" i="2"/>
  <c r="D144" i="2"/>
  <c r="G144" i="2"/>
  <c r="G142" i="3"/>
  <c r="C143" i="3"/>
  <c r="F142" i="3"/>
  <c r="I142" i="3"/>
  <c r="E142" i="3"/>
  <c r="K142" i="3" s="1"/>
  <c r="H142" i="3"/>
  <c r="D142" i="3"/>
  <c r="F131" i="5"/>
  <c r="E132" i="5"/>
  <c r="F137" i="2" l="1"/>
  <c r="G137" i="2" s="1"/>
  <c r="I137" i="2" s="1"/>
  <c r="M136" i="3"/>
  <c r="N135" i="3"/>
  <c r="I145" i="2"/>
  <c r="E145" i="2"/>
  <c r="K145" i="2" s="1"/>
  <c r="C146" i="2"/>
  <c r="H145" i="2"/>
  <c r="D145" i="2"/>
  <c r="G145" i="2"/>
  <c r="F145" i="2"/>
  <c r="H143" i="3"/>
  <c r="D143" i="3"/>
  <c r="G143" i="3"/>
  <c r="C144" i="3"/>
  <c r="F143" i="3"/>
  <c r="I143" i="3"/>
  <c r="E143" i="3"/>
  <c r="K143" i="3" s="1"/>
  <c r="F132" i="5"/>
  <c r="E133" i="5"/>
  <c r="I144" i="3" l="1"/>
  <c r="E144" i="3"/>
  <c r="K144" i="3" s="1"/>
  <c r="C145" i="3"/>
  <c r="H144" i="3"/>
  <c r="D144" i="3"/>
  <c r="G144" i="3"/>
  <c r="F144" i="3"/>
  <c r="C147" i="2"/>
  <c r="H146" i="2"/>
  <c r="D146" i="2"/>
  <c r="G146" i="2"/>
  <c r="F146" i="2"/>
  <c r="I146" i="2"/>
  <c r="E146" i="2"/>
  <c r="K146" i="2" s="1"/>
  <c r="N136" i="3"/>
  <c r="M137" i="3"/>
  <c r="D138" i="2"/>
  <c r="F133" i="5"/>
  <c r="E134" i="5"/>
  <c r="G145" i="3" l="1"/>
  <c r="C146" i="3"/>
  <c r="F145" i="3"/>
  <c r="D145" i="3"/>
  <c r="I145" i="3"/>
  <c r="H145" i="3"/>
  <c r="E145" i="3"/>
  <c r="K145" i="3" s="1"/>
  <c r="N137" i="3"/>
  <c r="M138" i="3"/>
  <c r="G147" i="2"/>
  <c r="F147" i="2"/>
  <c r="I147" i="2"/>
  <c r="E147" i="2"/>
  <c r="K147" i="2" s="1"/>
  <c r="C148" i="2"/>
  <c r="H147" i="2"/>
  <c r="D147" i="2"/>
  <c r="F138" i="2"/>
  <c r="G138" i="2" s="1"/>
  <c r="H138" i="2" s="1"/>
  <c r="K138" i="2" s="1"/>
  <c r="F134" i="5"/>
  <c r="E135" i="5"/>
  <c r="I138" i="2" l="1"/>
  <c r="F148" i="2"/>
  <c r="I148" i="2"/>
  <c r="E148" i="2"/>
  <c r="K148" i="2" s="1"/>
  <c r="C149" i="2"/>
  <c r="H148" i="2"/>
  <c r="D148" i="2"/>
  <c r="G148" i="2"/>
  <c r="H146" i="3"/>
  <c r="D146" i="3"/>
  <c r="G146" i="3"/>
  <c r="I146" i="3"/>
  <c r="C147" i="3"/>
  <c r="F146" i="3"/>
  <c r="E146" i="3"/>
  <c r="K146" i="3" s="1"/>
  <c r="F12" i="2"/>
  <c r="H28" i="7" s="1"/>
  <c r="J13" i="2"/>
  <c r="K13" i="2" s="1"/>
  <c r="M138" i="2"/>
  <c r="M139" i="3"/>
  <c r="N138" i="3"/>
  <c r="F135" i="5"/>
  <c r="E136" i="5"/>
  <c r="M140" i="3" l="1"/>
  <c r="N139" i="3"/>
  <c r="N138" i="2"/>
  <c r="M139" i="2"/>
  <c r="I147" i="3"/>
  <c r="E147" i="3"/>
  <c r="K147" i="3" s="1"/>
  <c r="H147" i="3"/>
  <c r="D147" i="3"/>
  <c r="C148" i="3"/>
  <c r="F147" i="3"/>
  <c r="G147" i="3"/>
  <c r="I149" i="2"/>
  <c r="E149" i="2"/>
  <c r="K149" i="2" s="1"/>
  <c r="C150" i="2"/>
  <c r="H149" i="2"/>
  <c r="D149" i="2"/>
  <c r="G149" i="2"/>
  <c r="F149" i="2"/>
  <c r="F136" i="5"/>
  <c r="E137" i="5"/>
  <c r="N139" i="2" l="1"/>
  <c r="M140" i="2"/>
  <c r="C151" i="2"/>
  <c r="H150" i="2"/>
  <c r="D150" i="2"/>
  <c r="G150" i="2"/>
  <c r="F150" i="2"/>
  <c r="I150" i="2"/>
  <c r="E150" i="2"/>
  <c r="K150" i="2" s="1"/>
  <c r="C149" i="3"/>
  <c r="F148" i="3"/>
  <c r="I148" i="3"/>
  <c r="E148" i="3"/>
  <c r="K148" i="3" s="1"/>
  <c r="H148" i="3"/>
  <c r="G148" i="3"/>
  <c r="D148" i="3"/>
  <c r="N140" i="3"/>
  <c r="M141" i="3"/>
  <c r="F137" i="5"/>
  <c r="E138" i="5"/>
  <c r="G151" i="2" l="1"/>
  <c r="F151" i="2"/>
  <c r="I151" i="2"/>
  <c r="E151" i="2"/>
  <c r="K151" i="2" s="1"/>
  <c r="C152" i="2"/>
  <c r="H151" i="2"/>
  <c r="D151" i="2"/>
  <c r="N141" i="3"/>
  <c r="M142" i="3"/>
  <c r="G149" i="3"/>
  <c r="C150" i="3"/>
  <c r="F149" i="3"/>
  <c r="H149" i="3"/>
  <c r="E149" i="3"/>
  <c r="K149" i="3" s="1"/>
  <c r="D149" i="3"/>
  <c r="I149" i="3"/>
  <c r="M141" i="2"/>
  <c r="N140" i="2"/>
  <c r="F138" i="5"/>
  <c r="E139" i="5"/>
  <c r="H150" i="3" l="1"/>
  <c r="D150" i="3"/>
  <c r="G150" i="3"/>
  <c r="E150" i="3"/>
  <c r="K150" i="3" s="1"/>
  <c r="I150" i="3"/>
  <c r="C151" i="3"/>
  <c r="F150" i="3"/>
  <c r="N141" i="2"/>
  <c r="M142" i="2"/>
  <c r="M143" i="3"/>
  <c r="N142" i="3"/>
  <c r="F152" i="2"/>
  <c r="I152" i="2"/>
  <c r="E152" i="2"/>
  <c r="K152" i="2" s="1"/>
  <c r="C153" i="2"/>
  <c r="H152" i="2"/>
  <c r="D152" i="2"/>
  <c r="G152" i="2"/>
  <c r="F139" i="5"/>
  <c r="E140" i="5"/>
  <c r="I153" i="2" l="1"/>
  <c r="E153" i="2"/>
  <c r="K153" i="2" s="1"/>
  <c r="C154" i="2"/>
  <c r="H153" i="2"/>
  <c r="D153" i="2"/>
  <c r="G153" i="2"/>
  <c r="F153" i="2"/>
  <c r="M144" i="3"/>
  <c r="N143" i="3"/>
  <c r="I151" i="3"/>
  <c r="E151" i="3"/>
  <c r="K151" i="3" s="1"/>
  <c r="H151" i="3"/>
  <c r="D151" i="3"/>
  <c r="G151" i="3"/>
  <c r="C152" i="3"/>
  <c r="F151" i="3"/>
  <c r="N142" i="2"/>
  <c r="M143" i="2"/>
  <c r="F140" i="5"/>
  <c r="E141" i="5"/>
  <c r="C155" i="2" l="1"/>
  <c r="H154" i="2"/>
  <c r="D154" i="2"/>
  <c r="G154" i="2"/>
  <c r="F154" i="2"/>
  <c r="I154" i="2"/>
  <c r="E154" i="2"/>
  <c r="K154" i="2" s="1"/>
  <c r="N144" i="3"/>
  <c r="M145" i="3"/>
  <c r="C153" i="3"/>
  <c r="F152" i="3"/>
  <c r="I152" i="3"/>
  <c r="E152" i="3"/>
  <c r="K152" i="3" s="1"/>
  <c r="G152" i="3"/>
  <c r="D152" i="3"/>
  <c r="H152" i="3"/>
  <c r="M144" i="2"/>
  <c r="N143" i="2"/>
  <c r="F141" i="5"/>
  <c r="E142" i="5"/>
  <c r="G153" i="3" l="1"/>
  <c r="C154" i="3"/>
  <c r="F153" i="3"/>
  <c r="D153" i="3"/>
  <c r="I153" i="3"/>
  <c r="H153" i="3"/>
  <c r="E153" i="3"/>
  <c r="K153" i="3" s="1"/>
  <c r="M145" i="2"/>
  <c r="N144" i="2"/>
  <c r="M146" i="3"/>
  <c r="N145" i="3"/>
  <c r="G155" i="2"/>
  <c r="F155" i="2"/>
  <c r="I155" i="2"/>
  <c r="E155" i="2"/>
  <c r="K155" i="2" s="1"/>
  <c r="C156" i="2"/>
  <c r="H155" i="2"/>
  <c r="D155" i="2"/>
  <c r="F142" i="5"/>
  <c r="E143" i="5"/>
  <c r="M147" i="3" l="1"/>
  <c r="N146" i="3"/>
  <c r="H154" i="3"/>
  <c r="D154" i="3"/>
  <c r="G154" i="3"/>
  <c r="I154" i="3"/>
  <c r="C155" i="3"/>
  <c r="F154" i="3"/>
  <c r="E154" i="3"/>
  <c r="K154" i="3" s="1"/>
  <c r="F156" i="2"/>
  <c r="I156" i="2"/>
  <c r="E156" i="2"/>
  <c r="K156" i="2" s="1"/>
  <c r="C157" i="2"/>
  <c r="H156" i="2"/>
  <c r="D156" i="2"/>
  <c r="G156" i="2"/>
  <c r="N145" i="2"/>
  <c r="M146" i="2"/>
  <c r="F143" i="5"/>
  <c r="E144" i="5"/>
  <c r="I155" i="3" l="1"/>
  <c r="E155" i="3"/>
  <c r="K155" i="3" s="1"/>
  <c r="H155" i="3"/>
  <c r="D155" i="3"/>
  <c r="C156" i="3"/>
  <c r="F155" i="3"/>
  <c r="G155" i="3"/>
  <c r="N146" i="2"/>
  <c r="M147" i="2"/>
  <c r="I157" i="2"/>
  <c r="E157" i="2"/>
  <c r="K157" i="2" s="1"/>
  <c r="C158" i="2"/>
  <c r="H157" i="2"/>
  <c r="D157" i="2"/>
  <c r="G157" i="2"/>
  <c r="F157" i="2"/>
  <c r="N147" i="3"/>
  <c r="M148" i="3"/>
  <c r="F144" i="5"/>
  <c r="E145" i="5"/>
  <c r="C159" i="2" l="1"/>
  <c r="H158" i="2"/>
  <c r="D158" i="2"/>
  <c r="G158" i="2"/>
  <c r="F158" i="2"/>
  <c r="I158" i="2"/>
  <c r="E158" i="2"/>
  <c r="K158" i="2" s="1"/>
  <c r="N148" i="3"/>
  <c r="M149" i="3"/>
  <c r="N147" i="2"/>
  <c r="M148" i="2"/>
  <c r="C157" i="3"/>
  <c r="F156" i="3"/>
  <c r="I156" i="3"/>
  <c r="E156" i="3"/>
  <c r="K156" i="3" s="1"/>
  <c r="H156" i="3"/>
  <c r="G156" i="3"/>
  <c r="D156" i="3"/>
  <c r="F145" i="5"/>
  <c r="E146" i="5"/>
  <c r="G157" i="3" l="1"/>
  <c r="C158" i="3"/>
  <c r="F157" i="3"/>
  <c r="H157" i="3"/>
  <c r="E157" i="3"/>
  <c r="K157" i="3" s="1"/>
  <c r="D157" i="3"/>
  <c r="I157" i="3"/>
  <c r="N148" i="2"/>
  <c r="M149" i="2"/>
  <c r="M150" i="3"/>
  <c r="N149" i="3"/>
  <c r="G159" i="2"/>
  <c r="F159" i="2"/>
  <c r="I159" i="2"/>
  <c r="E159" i="2"/>
  <c r="K159" i="2" s="1"/>
  <c r="C160" i="2"/>
  <c r="H159" i="2"/>
  <c r="D159" i="2"/>
  <c r="F146" i="5"/>
  <c r="E147" i="5"/>
  <c r="F160" i="2" l="1"/>
  <c r="I160" i="2"/>
  <c r="E160" i="2"/>
  <c r="K160" i="2" s="1"/>
  <c r="C161" i="2"/>
  <c r="H160" i="2"/>
  <c r="D160" i="2"/>
  <c r="G160" i="2"/>
  <c r="M151" i="3"/>
  <c r="N150" i="3"/>
  <c r="H158" i="3"/>
  <c r="D158" i="3"/>
  <c r="G158" i="3"/>
  <c r="E158" i="3"/>
  <c r="K158" i="3" s="1"/>
  <c r="I158" i="3"/>
  <c r="C159" i="3"/>
  <c r="F158" i="3"/>
  <c r="N149" i="2"/>
  <c r="M150" i="2"/>
  <c r="F147" i="5"/>
  <c r="E148" i="5"/>
  <c r="I159" i="3" l="1"/>
  <c r="E159" i="3"/>
  <c r="K159" i="3" s="1"/>
  <c r="H159" i="3"/>
  <c r="D159" i="3"/>
  <c r="G159" i="3"/>
  <c r="C160" i="3"/>
  <c r="F159" i="3"/>
  <c r="N150" i="2"/>
  <c r="M151" i="2"/>
  <c r="N151" i="3"/>
  <c r="M152" i="3"/>
  <c r="I161" i="2"/>
  <c r="E161" i="2"/>
  <c r="K161" i="2" s="1"/>
  <c r="C162" i="2"/>
  <c r="H161" i="2"/>
  <c r="D161" i="2"/>
  <c r="G161" i="2"/>
  <c r="F161" i="2"/>
  <c r="F148" i="5"/>
  <c r="E149" i="5"/>
  <c r="N152" i="3" l="1"/>
  <c r="M153" i="3"/>
  <c r="C163" i="2"/>
  <c r="H162" i="2"/>
  <c r="D162" i="2"/>
  <c r="G162" i="2"/>
  <c r="F162" i="2"/>
  <c r="I162" i="2"/>
  <c r="E162" i="2"/>
  <c r="K162" i="2" s="1"/>
  <c r="C161" i="3"/>
  <c r="F160" i="3"/>
  <c r="I160" i="3"/>
  <c r="E160" i="3"/>
  <c r="K160" i="3" s="1"/>
  <c r="G160" i="3"/>
  <c r="D160" i="3"/>
  <c r="H160" i="3"/>
  <c r="M152" i="2"/>
  <c r="N151" i="2"/>
  <c r="F149" i="5"/>
  <c r="E150" i="5"/>
  <c r="G163" i="2" l="1"/>
  <c r="F163" i="2"/>
  <c r="I163" i="2"/>
  <c r="E163" i="2"/>
  <c r="K163" i="2" s="1"/>
  <c r="C164" i="2"/>
  <c r="H163" i="2"/>
  <c r="D163" i="2"/>
  <c r="G161" i="3"/>
  <c r="C162" i="3"/>
  <c r="F161" i="3"/>
  <c r="D161" i="3"/>
  <c r="I161" i="3"/>
  <c r="H161" i="3"/>
  <c r="E161" i="3"/>
  <c r="K161" i="3" s="1"/>
  <c r="M154" i="3"/>
  <c r="N153" i="3"/>
  <c r="N152" i="2"/>
  <c r="M153" i="2"/>
  <c r="F150" i="5"/>
  <c r="E151" i="5"/>
  <c r="M155" i="3" l="1"/>
  <c r="N154" i="3"/>
  <c r="N153" i="2"/>
  <c r="M154" i="2"/>
  <c r="H162" i="3"/>
  <c r="D162" i="3"/>
  <c r="G162" i="3"/>
  <c r="I162" i="3"/>
  <c r="C163" i="3"/>
  <c r="F162" i="3"/>
  <c r="E162" i="3"/>
  <c r="K162" i="3" s="1"/>
  <c r="F164" i="2"/>
  <c r="I164" i="2"/>
  <c r="E164" i="2"/>
  <c r="K164" i="2" s="1"/>
  <c r="C165" i="2"/>
  <c r="H164" i="2"/>
  <c r="D164" i="2"/>
  <c r="G164" i="2"/>
  <c r="F151" i="5"/>
  <c r="E152" i="5"/>
  <c r="N154" i="2" l="1"/>
  <c r="M155" i="2"/>
  <c r="I165" i="2"/>
  <c r="E165" i="2"/>
  <c r="K165" i="2" s="1"/>
  <c r="C166" i="2"/>
  <c r="H165" i="2"/>
  <c r="D165" i="2"/>
  <c r="G165" i="2"/>
  <c r="F165" i="2"/>
  <c r="I163" i="3"/>
  <c r="E163" i="3"/>
  <c r="K163" i="3" s="1"/>
  <c r="H163" i="3"/>
  <c r="D163" i="3"/>
  <c r="C164" i="3"/>
  <c r="F163" i="3"/>
  <c r="G163" i="3"/>
  <c r="N155" i="3"/>
  <c r="M156" i="3"/>
  <c r="F152" i="5"/>
  <c r="E153" i="5"/>
  <c r="N156" i="3" l="1"/>
  <c r="M157" i="3"/>
  <c r="C165" i="3"/>
  <c r="F164" i="3"/>
  <c r="I164" i="3"/>
  <c r="E164" i="3"/>
  <c r="K164" i="3" s="1"/>
  <c r="H164" i="3"/>
  <c r="G164" i="3"/>
  <c r="D164" i="3"/>
  <c r="M156" i="2"/>
  <c r="N155" i="2"/>
  <c r="C167" i="2"/>
  <c r="H166" i="2"/>
  <c r="D166" i="2"/>
  <c r="G166" i="2"/>
  <c r="F166" i="2"/>
  <c r="I166" i="2"/>
  <c r="E166" i="2"/>
  <c r="K166" i="2" s="1"/>
  <c r="F153" i="5"/>
  <c r="E154" i="5"/>
  <c r="G167" i="2" l="1"/>
  <c r="F167" i="2"/>
  <c r="I167" i="2"/>
  <c r="E167" i="2"/>
  <c r="K167" i="2" s="1"/>
  <c r="C168" i="2"/>
  <c r="H167" i="2"/>
  <c r="D167" i="2"/>
  <c r="G165" i="3"/>
  <c r="C166" i="3"/>
  <c r="F165" i="3"/>
  <c r="H165" i="3"/>
  <c r="E165" i="3"/>
  <c r="K165" i="3" s="1"/>
  <c r="D165" i="3"/>
  <c r="I165" i="3"/>
  <c r="M157" i="2"/>
  <c r="N156" i="2"/>
  <c r="M158" i="3"/>
  <c r="N157" i="3"/>
  <c r="F154" i="5"/>
  <c r="E155" i="5"/>
  <c r="N157" i="2" l="1"/>
  <c r="M158" i="2"/>
  <c r="M159" i="3"/>
  <c r="N158" i="3"/>
  <c r="H166" i="3"/>
  <c r="D166" i="3"/>
  <c r="G166" i="3"/>
  <c r="E166" i="3"/>
  <c r="K166" i="3" s="1"/>
  <c r="I166" i="3"/>
  <c r="C167" i="3"/>
  <c r="F166" i="3"/>
  <c r="F168" i="2"/>
  <c r="I168" i="2"/>
  <c r="E168" i="2"/>
  <c r="K168" i="2" s="1"/>
  <c r="C169" i="2"/>
  <c r="H168" i="2"/>
  <c r="D168" i="2"/>
  <c r="G168" i="2"/>
  <c r="F155" i="5"/>
  <c r="E156" i="5"/>
  <c r="I169" i="2" l="1"/>
  <c r="E169" i="2"/>
  <c r="K169" i="2" s="1"/>
  <c r="C170" i="2"/>
  <c r="H169" i="2"/>
  <c r="D169" i="2"/>
  <c r="G169" i="2"/>
  <c r="F169" i="2"/>
  <c r="N159" i="3"/>
  <c r="M160" i="3"/>
  <c r="I167" i="3"/>
  <c r="E167" i="3"/>
  <c r="K167" i="3" s="1"/>
  <c r="H167" i="3"/>
  <c r="D167" i="3"/>
  <c r="G167" i="3"/>
  <c r="C168" i="3"/>
  <c r="F167" i="3"/>
  <c r="N158" i="2"/>
  <c r="M159" i="2"/>
  <c r="F156" i="5"/>
  <c r="E157" i="5"/>
  <c r="C171" i="2" l="1"/>
  <c r="H170" i="2"/>
  <c r="D170" i="2"/>
  <c r="G170" i="2"/>
  <c r="F170" i="2"/>
  <c r="I170" i="2"/>
  <c r="E170" i="2"/>
  <c r="K170" i="2" s="1"/>
  <c r="C169" i="3"/>
  <c r="F168" i="3"/>
  <c r="I168" i="3"/>
  <c r="E168" i="3"/>
  <c r="K168" i="3" s="1"/>
  <c r="G168" i="3"/>
  <c r="D168" i="3"/>
  <c r="H168" i="3"/>
  <c r="N159" i="2"/>
  <c r="M160" i="2"/>
  <c r="N160" i="3"/>
  <c r="M161" i="3"/>
  <c r="F157" i="5"/>
  <c r="E158" i="5"/>
  <c r="M162" i="3" l="1"/>
  <c r="N161" i="3"/>
  <c r="M161" i="2"/>
  <c r="N160" i="2"/>
  <c r="G169" i="3"/>
  <c r="C170" i="3"/>
  <c r="F169" i="3"/>
  <c r="D169" i="3"/>
  <c r="I169" i="3"/>
  <c r="H169" i="3"/>
  <c r="E169" i="3"/>
  <c r="K169" i="3" s="1"/>
  <c r="G171" i="2"/>
  <c r="F171" i="2"/>
  <c r="I171" i="2"/>
  <c r="E171" i="2"/>
  <c r="K171" i="2" s="1"/>
  <c r="C172" i="2"/>
  <c r="H171" i="2"/>
  <c r="D171" i="2"/>
  <c r="F158" i="5"/>
  <c r="E159" i="5"/>
  <c r="F172" i="2" l="1"/>
  <c r="I172" i="2"/>
  <c r="E172" i="2"/>
  <c r="K172" i="2" s="1"/>
  <c r="C173" i="2"/>
  <c r="H172" i="2"/>
  <c r="D172" i="2"/>
  <c r="G172" i="2"/>
  <c r="M162" i="2"/>
  <c r="N161" i="2"/>
  <c r="H170" i="3"/>
  <c r="D170" i="3"/>
  <c r="G170" i="3"/>
  <c r="I170" i="3"/>
  <c r="C171" i="3"/>
  <c r="F170" i="3"/>
  <c r="E170" i="3"/>
  <c r="K170" i="3" s="1"/>
  <c r="M163" i="3"/>
  <c r="N162" i="3"/>
  <c r="F159" i="5"/>
  <c r="E160" i="5"/>
  <c r="N162" i="2" l="1"/>
  <c r="M163" i="2"/>
  <c r="I171" i="3"/>
  <c r="E171" i="3"/>
  <c r="K171" i="3" s="1"/>
  <c r="H171" i="3"/>
  <c r="D171" i="3"/>
  <c r="C172" i="3"/>
  <c r="F171" i="3"/>
  <c r="G171" i="3"/>
  <c r="I173" i="2"/>
  <c r="E173" i="2"/>
  <c r="K173" i="2" s="1"/>
  <c r="C174" i="2"/>
  <c r="H173" i="2"/>
  <c r="D173" i="2"/>
  <c r="G173" i="2"/>
  <c r="F173" i="2"/>
  <c r="N163" i="3"/>
  <c r="M164" i="3"/>
  <c r="F160" i="5"/>
  <c r="E161" i="5"/>
  <c r="C175" i="2" l="1"/>
  <c r="H174" i="2"/>
  <c r="D174" i="2"/>
  <c r="G174" i="2"/>
  <c r="F174" i="2"/>
  <c r="I174" i="2"/>
  <c r="E174" i="2"/>
  <c r="K174" i="2" s="1"/>
  <c r="C173" i="3"/>
  <c r="F172" i="3"/>
  <c r="I172" i="3"/>
  <c r="E172" i="3"/>
  <c r="K172" i="3" s="1"/>
  <c r="H172" i="3"/>
  <c r="G172" i="3"/>
  <c r="D172" i="3"/>
  <c r="N164" i="3"/>
  <c r="M165" i="3"/>
  <c r="M164" i="2"/>
  <c r="N163" i="2"/>
  <c r="F161" i="5"/>
  <c r="E162" i="5"/>
  <c r="M166" i="3" l="1"/>
  <c r="N165" i="3"/>
  <c r="G173" i="3"/>
  <c r="C174" i="3"/>
  <c r="F173" i="3"/>
  <c r="H173" i="3"/>
  <c r="E173" i="3"/>
  <c r="K173" i="3" s="1"/>
  <c r="D173" i="3"/>
  <c r="I173" i="3"/>
  <c r="N164" i="2"/>
  <c r="M165" i="2"/>
  <c r="G175" i="2"/>
  <c r="F175" i="2"/>
  <c r="I175" i="2"/>
  <c r="E175" i="2"/>
  <c r="K175" i="2" s="1"/>
  <c r="C176" i="2"/>
  <c r="H175" i="2"/>
  <c r="D175" i="2"/>
  <c r="F162" i="5"/>
  <c r="E163" i="5"/>
  <c r="F176" i="2" l="1"/>
  <c r="I176" i="2"/>
  <c r="E176" i="2"/>
  <c r="K176" i="2" s="1"/>
  <c r="C177" i="2"/>
  <c r="H176" i="2"/>
  <c r="D176" i="2"/>
  <c r="G176" i="2"/>
  <c r="H174" i="3"/>
  <c r="D174" i="3"/>
  <c r="G174" i="3"/>
  <c r="E174" i="3"/>
  <c r="K174" i="3" s="1"/>
  <c r="I174" i="3"/>
  <c r="C175" i="3"/>
  <c r="F174" i="3"/>
  <c r="N165" i="2"/>
  <c r="M166" i="2"/>
  <c r="M167" i="3"/>
  <c r="N166" i="3"/>
  <c r="F163" i="5"/>
  <c r="E164" i="5"/>
  <c r="N166" i="2" l="1"/>
  <c r="M167" i="2"/>
  <c r="I177" i="2"/>
  <c r="E177" i="2"/>
  <c r="K177" i="2" s="1"/>
  <c r="C178" i="2"/>
  <c r="H177" i="2"/>
  <c r="D177" i="2"/>
  <c r="G177" i="2"/>
  <c r="F177" i="2"/>
  <c r="N167" i="3"/>
  <c r="M168" i="3"/>
  <c r="I175" i="3"/>
  <c r="E175" i="3"/>
  <c r="K175" i="3" s="1"/>
  <c r="H175" i="3"/>
  <c r="D175" i="3"/>
  <c r="G175" i="3"/>
  <c r="C176" i="3"/>
  <c r="F175" i="3"/>
  <c r="F164" i="5"/>
  <c r="E165" i="5"/>
  <c r="N168" i="3" l="1"/>
  <c r="M169" i="3"/>
  <c r="M168" i="2"/>
  <c r="N167" i="2"/>
  <c r="C177" i="3"/>
  <c r="F176" i="3"/>
  <c r="I176" i="3"/>
  <c r="E176" i="3"/>
  <c r="K176" i="3" s="1"/>
  <c r="G176" i="3"/>
  <c r="D176" i="3"/>
  <c r="H176" i="3"/>
  <c r="C179" i="2"/>
  <c r="H178" i="2"/>
  <c r="D178" i="2"/>
  <c r="G178" i="2"/>
  <c r="F178" i="2"/>
  <c r="I178" i="2"/>
  <c r="E178" i="2"/>
  <c r="K178" i="2" s="1"/>
  <c r="F165" i="5"/>
  <c r="E166" i="5"/>
  <c r="M169" i="2" l="1"/>
  <c r="N168" i="2"/>
  <c r="G179" i="2"/>
  <c r="F179" i="2"/>
  <c r="I179" i="2"/>
  <c r="E179" i="2"/>
  <c r="K179" i="2" s="1"/>
  <c r="C180" i="2"/>
  <c r="H179" i="2"/>
  <c r="D179" i="2"/>
  <c r="M170" i="3"/>
  <c r="N169" i="3"/>
  <c r="G177" i="3"/>
  <c r="C178" i="3"/>
  <c r="F177" i="3"/>
  <c r="D177" i="3"/>
  <c r="I177" i="3"/>
  <c r="H177" i="3"/>
  <c r="E177" i="3"/>
  <c r="K177" i="3" s="1"/>
  <c r="F166" i="5"/>
  <c r="E167" i="5"/>
  <c r="F180" i="2" l="1"/>
  <c r="I180" i="2"/>
  <c r="E180" i="2"/>
  <c r="K180" i="2" s="1"/>
  <c r="C181" i="2"/>
  <c r="H180" i="2"/>
  <c r="D180" i="2"/>
  <c r="G180" i="2"/>
  <c r="M171" i="3"/>
  <c r="N170" i="3"/>
  <c r="C179" i="3"/>
  <c r="F178" i="3"/>
  <c r="H178" i="3"/>
  <c r="D178" i="3"/>
  <c r="G178" i="3"/>
  <c r="I178" i="3"/>
  <c r="E178" i="3"/>
  <c r="K178" i="3" s="1"/>
  <c r="N169" i="2"/>
  <c r="M170" i="2"/>
  <c r="F167" i="5"/>
  <c r="E168" i="5"/>
  <c r="N171" i="3" l="1"/>
  <c r="M172" i="3"/>
  <c r="N170" i="2"/>
  <c r="M171" i="2"/>
  <c r="G179" i="3"/>
  <c r="I179" i="3"/>
  <c r="E179" i="3"/>
  <c r="K179" i="3" s="1"/>
  <c r="H179" i="3"/>
  <c r="D179" i="3"/>
  <c r="C180" i="3"/>
  <c r="F179" i="3"/>
  <c r="I181" i="2"/>
  <c r="E181" i="2"/>
  <c r="K181" i="2" s="1"/>
  <c r="C182" i="2"/>
  <c r="H181" i="2"/>
  <c r="D181" i="2"/>
  <c r="G181" i="2"/>
  <c r="F181" i="2"/>
  <c r="F168" i="5"/>
  <c r="E169" i="5"/>
  <c r="C183" i="2" l="1"/>
  <c r="H182" i="2"/>
  <c r="D182" i="2"/>
  <c r="G182" i="2"/>
  <c r="F182" i="2"/>
  <c r="I182" i="2"/>
  <c r="E182" i="2"/>
  <c r="K182" i="2" s="1"/>
  <c r="H180" i="3"/>
  <c r="D180" i="3"/>
  <c r="C181" i="3"/>
  <c r="F180" i="3"/>
  <c r="I180" i="3"/>
  <c r="E180" i="3"/>
  <c r="K180" i="3" s="1"/>
  <c r="G180" i="3"/>
  <c r="N172" i="3"/>
  <c r="M173" i="3"/>
  <c r="M172" i="2"/>
  <c r="N171" i="2"/>
  <c r="F169" i="5"/>
  <c r="E170" i="5"/>
  <c r="I181" i="3" l="1"/>
  <c r="E181" i="3"/>
  <c r="K181" i="3" s="1"/>
  <c r="H181" i="3"/>
  <c r="D181" i="3"/>
  <c r="G181" i="3"/>
  <c r="C182" i="3"/>
  <c r="F181" i="3"/>
  <c r="M174" i="3"/>
  <c r="N173" i="3"/>
  <c r="N172" i="2"/>
  <c r="M173" i="2"/>
  <c r="G183" i="2"/>
  <c r="F183" i="2"/>
  <c r="I183" i="2"/>
  <c r="E183" i="2"/>
  <c r="K183" i="2" s="1"/>
  <c r="C184" i="2"/>
  <c r="H183" i="2"/>
  <c r="D183" i="2"/>
  <c r="F170" i="5"/>
  <c r="E171" i="5"/>
  <c r="F184" i="2" l="1"/>
  <c r="I184" i="2"/>
  <c r="E184" i="2"/>
  <c r="K184" i="2" s="1"/>
  <c r="C185" i="2"/>
  <c r="H184" i="2"/>
  <c r="D184" i="2"/>
  <c r="G184" i="2"/>
  <c r="N173" i="2"/>
  <c r="M174" i="2"/>
  <c r="C183" i="3"/>
  <c r="F182" i="3"/>
  <c r="I182" i="3"/>
  <c r="E182" i="3"/>
  <c r="K182" i="3" s="1"/>
  <c r="H182" i="3"/>
  <c r="D182" i="3"/>
  <c r="G182" i="3"/>
  <c r="M175" i="3"/>
  <c r="N174" i="3"/>
  <c r="F171" i="5"/>
  <c r="E172" i="5"/>
  <c r="I185" i="2" l="1"/>
  <c r="E185" i="2"/>
  <c r="K185" i="2" s="1"/>
  <c r="C186" i="2"/>
  <c r="H185" i="2"/>
  <c r="D185" i="2"/>
  <c r="G185" i="2"/>
  <c r="F185" i="2"/>
  <c r="G183" i="3"/>
  <c r="C184" i="3"/>
  <c r="F183" i="3"/>
  <c r="I183" i="3"/>
  <c r="E183" i="3"/>
  <c r="K183" i="3" s="1"/>
  <c r="H183" i="3"/>
  <c r="D183" i="3"/>
  <c r="N175" i="3"/>
  <c r="M176" i="3"/>
  <c r="N174" i="2"/>
  <c r="M175" i="2"/>
  <c r="F172" i="5"/>
  <c r="E173" i="5"/>
  <c r="C187" i="2" l="1"/>
  <c r="H186" i="2"/>
  <c r="D186" i="2"/>
  <c r="G186" i="2"/>
  <c r="F186" i="2"/>
  <c r="I186" i="2"/>
  <c r="E186" i="2"/>
  <c r="K186" i="2" s="1"/>
  <c r="N176" i="3"/>
  <c r="M177" i="3"/>
  <c r="M176" i="2"/>
  <c r="N175" i="2"/>
  <c r="H184" i="3"/>
  <c r="D184" i="3"/>
  <c r="G184" i="3"/>
  <c r="C185" i="3"/>
  <c r="F184" i="3"/>
  <c r="I184" i="3"/>
  <c r="E184" i="3"/>
  <c r="K184" i="3" s="1"/>
  <c r="F173" i="5"/>
  <c r="E174" i="5"/>
  <c r="N176" i="2" l="1"/>
  <c r="M177" i="2"/>
  <c r="I185" i="3"/>
  <c r="E185" i="3"/>
  <c r="K185" i="3" s="1"/>
  <c r="H185" i="3"/>
  <c r="D185" i="3"/>
  <c r="G185" i="3"/>
  <c r="C186" i="3"/>
  <c r="F185" i="3"/>
  <c r="M178" i="3"/>
  <c r="N177" i="3"/>
  <c r="G187" i="2"/>
  <c r="F187" i="2"/>
  <c r="I187" i="2"/>
  <c r="E187" i="2"/>
  <c r="K187" i="2" s="1"/>
  <c r="C188" i="2"/>
  <c r="H187" i="2"/>
  <c r="D187" i="2"/>
  <c r="F174" i="5"/>
  <c r="E175" i="5"/>
  <c r="F188" i="2" l="1"/>
  <c r="I188" i="2"/>
  <c r="E188" i="2"/>
  <c r="K188" i="2" s="1"/>
  <c r="C189" i="2"/>
  <c r="H188" i="2"/>
  <c r="D188" i="2"/>
  <c r="G188" i="2"/>
  <c r="C187" i="3"/>
  <c r="F186" i="3"/>
  <c r="I186" i="3"/>
  <c r="E186" i="3"/>
  <c r="K186" i="3" s="1"/>
  <c r="H186" i="3"/>
  <c r="D186" i="3"/>
  <c r="G186" i="3"/>
  <c r="M179" i="3"/>
  <c r="N178" i="3"/>
  <c r="N177" i="2"/>
  <c r="M178" i="2"/>
  <c r="F175" i="5"/>
  <c r="E176" i="5"/>
  <c r="M180" i="3" l="1"/>
  <c r="N179" i="3"/>
  <c r="N178" i="2"/>
  <c r="M179" i="2"/>
  <c r="G187" i="3"/>
  <c r="C188" i="3"/>
  <c r="F187" i="3"/>
  <c r="I187" i="3"/>
  <c r="E187" i="3"/>
  <c r="K187" i="3" s="1"/>
  <c r="H187" i="3"/>
  <c r="D187" i="3"/>
  <c r="I189" i="2"/>
  <c r="E189" i="2"/>
  <c r="K189" i="2" s="1"/>
  <c r="C190" i="2"/>
  <c r="H189" i="2"/>
  <c r="D189" i="2"/>
  <c r="G189" i="2"/>
  <c r="F189" i="2"/>
  <c r="F176" i="5"/>
  <c r="E177" i="5"/>
  <c r="M180" i="2" l="1"/>
  <c r="N179" i="2"/>
  <c r="C191" i="2"/>
  <c r="H190" i="2"/>
  <c r="D190" i="2"/>
  <c r="G190" i="2"/>
  <c r="F190" i="2"/>
  <c r="I190" i="2"/>
  <c r="E190" i="2"/>
  <c r="K190" i="2" s="1"/>
  <c r="H188" i="3"/>
  <c r="D188" i="3"/>
  <c r="G188" i="3"/>
  <c r="C189" i="3"/>
  <c r="F188" i="3"/>
  <c r="I188" i="3"/>
  <c r="E188" i="3"/>
  <c r="K188" i="3" s="1"/>
  <c r="M181" i="3"/>
  <c r="N180" i="3"/>
  <c r="F177" i="5"/>
  <c r="E178" i="5"/>
  <c r="N181" i="3" l="1"/>
  <c r="M182" i="3"/>
  <c r="I189" i="3"/>
  <c r="E189" i="3"/>
  <c r="K189" i="3" s="1"/>
  <c r="H189" i="3"/>
  <c r="D189" i="3"/>
  <c r="G189" i="3"/>
  <c r="C190" i="3"/>
  <c r="F189" i="3"/>
  <c r="M181" i="2"/>
  <c r="N180" i="2"/>
  <c r="G191" i="2"/>
  <c r="F191" i="2"/>
  <c r="I191" i="2"/>
  <c r="E191" i="2"/>
  <c r="K191" i="2" s="1"/>
  <c r="C192" i="2"/>
  <c r="H191" i="2"/>
  <c r="D191" i="2"/>
  <c r="F178" i="5"/>
  <c r="E179" i="5"/>
  <c r="F192" i="2" l="1"/>
  <c r="I192" i="2"/>
  <c r="E192" i="2"/>
  <c r="K192" i="2" s="1"/>
  <c r="C193" i="2"/>
  <c r="H192" i="2"/>
  <c r="D192" i="2"/>
  <c r="G192" i="2"/>
  <c r="C191" i="3"/>
  <c r="F190" i="3"/>
  <c r="I190" i="3"/>
  <c r="E190" i="3"/>
  <c r="K190" i="3" s="1"/>
  <c r="H190" i="3"/>
  <c r="D190" i="3"/>
  <c r="G190" i="3"/>
  <c r="N181" i="2"/>
  <c r="M182" i="2"/>
  <c r="N182" i="3"/>
  <c r="M183" i="3"/>
  <c r="F179" i="5"/>
  <c r="E180" i="5"/>
  <c r="N182" i="2" l="1"/>
  <c r="M183" i="2"/>
  <c r="I193" i="2"/>
  <c r="E193" i="2"/>
  <c r="K193" i="2" s="1"/>
  <c r="C194" i="2"/>
  <c r="H193" i="2"/>
  <c r="D193" i="2"/>
  <c r="G193" i="2"/>
  <c r="F193" i="2"/>
  <c r="M184" i="3"/>
  <c r="N183" i="3"/>
  <c r="G191" i="3"/>
  <c r="C192" i="3"/>
  <c r="F191" i="3"/>
  <c r="I191" i="3"/>
  <c r="E191" i="3"/>
  <c r="K191" i="3" s="1"/>
  <c r="H191" i="3"/>
  <c r="D191" i="3"/>
  <c r="F180" i="5"/>
  <c r="E181" i="5"/>
  <c r="M185" i="3" l="1"/>
  <c r="N184" i="3"/>
  <c r="M184" i="2"/>
  <c r="N183" i="2"/>
  <c r="H192" i="3"/>
  <c r="D192" i="3"/>
  <c r="G192" i="3"/>
  <c r="C193" i="3"/>
  <c r="F192" i="3"/>
  <c r="I192" i="3"/>
  <c r="E192" i="3"/>
  <c r="K192" i="3" s="1"/>
  <c r="C195" i="2"/>
  <c r="H194" i="2"/>
  <c r="D194" i="2"/>
  <c r="G194" i="2"/>
  <c r="F194" i="2"/>
  <c r="I194" i="2"/>
  <c r="E194" i="2"/>
  <c r="K194" i="2" s="1"/>
  <c r="F181" i="5"/>
  <c r="E182" i="5"/>
  <c r="G195" i="2" l="1"/>
  <c r="F195" i="2"/>
  <c r="I195" i="2"/>
  <c r="E195" i="2"/>
  <c r="K195" i="2" s="1"/>
  <c r="C196" i="2"/>
  <c r="H195" i="2"/>
  <c r="D195" i="2"/>
  <c r="M185" i="2"/>
  <c r="N184" i="2"/>
  <c r="I193" i="3"/>
  <c r="E193" i="3"/>
  <c r="K193" i="3" s="1"/>
  <c r="H193" i="3"/>
  <c r="D193" i="3"/>
  <c r="G193" i="3"/>
  <c r="C194" i="3"/>
  <c r="F193" i="3"/>
  <c r="N185" i="3"/>
  <c r="M186" i="3"/>
  <c r="F182" i="5"/>
  <c r="E183" i="5"/>
  <c r="I194" i="3" l="1"/>
  <c r="F194" i="3"/>
  <c r="E194" i="3"/>
  <c r="K194" i="3" s="1"/>
  <c r="C195" i="3"/>
  <c r="H194" i="3"/>
  <c r="D194" i="3"/>
  <c r="G194" i="3"/>
  <c r="N186" i="3"/>
  <c r="M187" i="3"/>
  <c r="M186" i="2"/>
  <c r="N185" i="2"/>
  <c r="F196" i="2"/>
  <c r="I196" i="2"/>
  <c r="E196" i="2"/>
  <c r="K196" i="2" s="1"/>
  <c r="C197" i="2"/>
  <c r="H196" i="2"/>
  <c r="D196" i="2"/>
  <c r="G196" i="2"/>
  <c r="F183" i="5"/>
  <c r="E184" i="5"/>
  <c r="C196" i="3" l="1"/>
  <c r="F195" i="3"/>
  <c r="E195" i="3"/>
  <c r="K195" i="3" s="1"/>
  <c r="I195" i="3"/>
  <c r="D195" i="3"/>
  <c r="H195" i="3"/>
  <c r="G195" i="3"/>
  <c r="I197" i="2"/>
  <c r="E197" i="2"/>
  <c r="K197" i="2" s="1"/>
  <c r="C198" i="2"/>
  <c r="H197" i="2"/>
  <c r="D197" i="2"/>
  <c r="G197" i="2"/>
  <c r="F197" i="2"/>
  <c r="N186" i="2"/>
  <c r="M187" i="2"/>
  <c r="M188" i="3"/>
  <c r="N187" i="3"/>
  <c r="F184" i="5"/>
  <c r="E185" i="5"/>
  <c r="C199" i="2" l="1"/>
  <c r="H198" i="2"/>
  <c r="D198" i="2"/>
  <c r="G198" i="2"/>
  <c r="F198" i="2"/>
  <c r="I198" i="2"/>
  <c r="E198" i="2"/>
  <c r="K198" i="2" s="1"/>
  <c r="M188" i="2"/>
  <c r="N187" i="2"/>
  <c r="M189" i="3"/>
  <c r="N188" i="3"/>
  <c r="H196" i="3"/>
  <c r="D196" i="3"/>
  <c r="G196" i="3"/>
  <c r="I196" i="3"/>
  <c r="C197" i="3"/>
  <c r="F196" i="3"/>
  <c r="E196" i="3"/>
  <c r="K196" i="3" s="1"/>
  <c r="F185" i="5"/>
  <c r="E186" i="5"/>
  <c r="I197" i="3" l="1"/>
  <c r="E197" i="3"/>
  <c r="K197" i="3" s="1"/>
  <c r="H197" i="3"/>
  <c r="D197" i="3"/>
  <c r="C198" i="3"/>
  <c r="F197" i="3"/>
  <c r="G197" i="3"/>
  <c r="N188" i="2"/>
  <c r="M189" i="2"/>
  <c r="N189" i="3"/>
  <c r="M190" i="3"/>
  <c r="G199" i="2"/>
  <c r="F199" i="2"/>
  <c r="I199" i="2"/>
  <c r="E199" i="2"/>
  <c r="K199" i="2" s="1"/>
  <c r="C200" i="2"/>
  <c r="H199" i="2"/>
  <c r="D199" i="2"/>
  <c r="F186" i="5"/>
  <c r="E187" i="5"/>
  <c r="F200" i="2" l="1"/>
  <c r="I200" i="2"/>
  <c r="E200" i="2"/>
  <c r="K200" i="2" s="1"/>
  <c r="C201" i="2"/>
  <c r="H200" i="2"/>
  <c r="D200" i="2"/>
  <c r="G200" i="2"/>
  <c r="N190" i="3"/>
  <c r="M191" i="3"/>
  <c r="M190" i="2"/>
  <c r="N189" i="2"/>
  <c r="C199" i="3"/>
  <c r="F198" i="3"/>
  <c r="I198" i="3"/>
  <c r="E198" i="3"/>
  <c r="K198" i="3" s="1"/>
  <c r="H198" i="3"/>
  <c r="G198" i="3"/>
  <c r="D198" i="3"/>
  <c r="F187" i="5"/>
  <c r="E188" i="5"/>
  <c r="G199" i="3" l="1"/>
  <c r="C200" i="3"/>
  <c r="F199" i="3"/>
  <c r="H199" i="3"/>
  <c r="E199" i="3"/>
  <c r="K199" i="3" s="1"/>
  <c r="D199" i="3"/>
  <c r="I199" i="3"/>
  <c r="I201" i="2"/>
  <c r="E201" i="2"/>
  <c r="K201" i="2" s="1"/>
  <c r="C202" i="2"/>
  <c r="H201" i="2"/>
  <c r="D201" i="2"/>
  <c r="G201" i="2"/>
  <c r="F201" i="2"/>
  <c r="N190" i="2"/>
  <c r="M191" i="2"/>
  <c r="M192" i="3"/>
  <c r="N191" i="3"/>
  <c r="F188" i="5"/>
  <c r="E189" i="5"/>
  <c r="C203" i="2" l="1"/>
  <c r="H202" i="2"/>
  <c r="D202" i="2"/>
  <c r="G202" i="2"/>
  <c r="F202" i="2"/>
  <c r="I202" i="2"/>
  <c r="E202" i="2"/>
  <c r="K202" i="2" s="1"/>
  <c r="H200" i="3"/>
  <c r="D200" i="3"/>
  <c r="G200" i="3"/>
  <c r="E200" i="3"/>
  <c r="K200" i="3" s="1"/>
  <c r="I200" i="3"/>
  <c r="C201" i="3"/>
  <c r="F200" i="3"/>
  <c r="M192" i="2"/>
  <c r="N191" i="2"/>
  <c r="M193" i="3"/>
  <c r="N192" i="3"/>
  <c r="F189" i="5"/>
  <c r="E190" i="5"/>
  <c r="M193" i="2" l="1"/>
  <c r="N192" i="2"/>
  <c r="N193" i="3"/>
  <c r="M194" i="3"/>
  <c r="I201" i="3"/>
  <c r="E201" i="3"/>
  <c r="K201" i="3" s="1"/>
  <c r="H201" i="3"/>
  <c r="D201" i="3"/>
  <c r="G201" i="3"/>
  <c r="C202" i="3"/>
  <c r="F201" i="3"/>
  <c r="G203" i="2"/>
  <c r="F203" i="2"/>
  <c r="I203" i="2"/>
  <c r="E203" i="2"/>
  <c r="K203" i="2" s="1"/>
  <c r="C204" i="2"/>
  <c r="H203" i="2"/>
  <c r="D203" i="2"/>
  <c r="F190" i="5"/>
  <c r="E191" i="5"/>
  <c r="F204" i="2" l="1"/>
  <c r="I204" i="2"/>
  <c r="E204" i="2"/>
  <c r="K204" i="2" s="1"/>
  <c r="C205" i="2"/>
  <c r="H204" i="2"/>
  <c r="D204" i="2"/>
  <c r="G204" i="2"/>
  <c r="C203" i="3"/>
  <c r="F202" i="3"/>
  <c r="I202" i="3"/>
  <c r="E202" i="3"/>
  <c r="K202" i="3" s="1"/>
  <c r="G202" i="3"/>
  <c r="D202" i="3"/>
  <c r="H202" i="3"/>
  <c r="N194" i="3"/>
  <c r="M195" i="3"/>
  <c r="N193" i="2"/>
  <c r="M194" i="2"/>
  <c r="F191" i="5"/>
  <c r="E192" i="5"/>
  <c r="M196" i="3" l="1"/>
  <c r="N195" i="3"/>
  <c r="N194" i="2"/>
  <c r="M195" i="2"/>
  <c r="G203" i="3"/>
  <c r="C204" i="3"/>
  <c r="F203" i="3"/>
  <c r="D203" i="3"/>
  <c r="I203" i="3"/>
  <c r="H203" i="3"/>
  <c r="E203" i="3"/>
  <c r="K203" i="3" s="1"/>
  <c r="I205" i="2"/>
  <c r="E205" i="2"/>
  <c r="K205" i="2" s="1"/>
  <c r="C206" i="2"/>
  <c r="H205" i="2"/>
  <c r="D205" i="2"/>
  <c r="G205" i="2"/>
  <c r="F205" i="2"/>
  <c r="F192" i="5"/>
  <c r="E193" i="5"/>
  <c r="N195" i="2" l="1"/>
  <c r="M196" i="2"/>
  <c r="C207" i="2"/>
  <c r="H206" i="2"/>
  <c r="D206" i="2"/>
  <c r="G206" i="2"/>
  <c r="F206" i="2"/>
  <c r="I206" i="2"/>
  <c r="E206" i="2"/>
  <c r="K206" i="2" s="1"/>
  <c r="H204" i="3"/>
  <c r="D204" i="3"/>
  <c r="G204" i="3"/>
  <c r="I204" i="3"/>
  <c r="C205" i="3"/>
  <c r="F204" i="3"/>
  <c r="E204" i="3"/>
  <c r="K204" i="3" s="1"/>
  <c r="M197" i="3"/>
  <c r="N196" i="3"/>
  <c r="F193" i="5"/>
  <c r="E194" i="5"/>
  <c r="G207" i="2" l="1"/>
  <c r="F207" i="2"/>
  <c r="I207" i="2"/>
  <c r="E207" i="2"/>
  <c r="K207" i="2" s="1"/>
  <c r="C208" i="2"/>
  <c r="H207" i="2"/>
  <c r="D207" i="2"/>
  <c r="I205" i="3"/>
  <c r="E205" i="3"/>
  <c r="K205" i="3" s="1"/>
  <c r="H205" i="3"/>
  <c r="D205" i="3"/>
  <c r="C206" i="3"/>
  <c r="F205" i="3"/>
  <c r="G205" i="3"/>
  <c r="M197" i="2"/>
  <c r="N196" i="2"/>
  <c r="N197" i="3"/>
  <c r="M198" i="3"/>
  <c r="F194" i="5"/>
  <c r="E195" i="5"/>
  <c r="N197" i="2" l="1"/>
  <c r="M198" i="2"/>
  <c r="N198" i="3"/>
  <c r="M199" i="3"/>
  <c r="C207" i="3"/>
  <c r="F206" i="3"/>
  <c r="I206" i="3"/>
  <c r="E206" i="3"/>
  <c r="K206" i="3" s="1"/>
  <c r="H206" i="3"/>
  <c r="G206" i="3"/>
  <c r="D206" i="3"/>
  <c r="F208" i="2"/>
  <c r="I208" i="2"/>
  <c r="E208" i="2"/>
  <c r="K208" i="2" s="1"/>
  <c r="C209" i="2"/>
  <c r="H208" i="2"/>
  <c r="D208" i="2"/>
  <c r="G208" i="2"/>
  <c r="F195" i="5"/>
  <c r="E196" i="5"/>
  <c r="M200" i="3" l="1"/>
  <c r="N199" i="3"/>
  <c r="N198" i="2"/>
  <c r="M199" i="2"/>
  <c r="I209" i="2"/>
  <c r="E209" i="2"/>
  <c r="K209" i="2" s="1"/>
  <c r="C210" i="2"/>
  <c r="H209" i="2"/>
  <c r="D209" i="2"/>
  <c r="G209" i="2"/>
  <c r="F209" i="2"/>
  <c r="G207" i="3"/>
  <c r="C208" i="3"/>
  <c r="F207" i="3"/>
  <c r="H207" i="3"/>
  <c r="E207" i="3"/>
  <c r="K207" i="3" s="1"/>
  <c r="D207" i="3"/>
  <c r="I207" i="3"/>
  <c r="F196" i="5"/>
  <c r="E197" i="5"/>
  <c r="C211" i="2" l="1"/>
  <c r="H210" i="2"/>
  <c r="D210" i="2"/>
  <c r="G210" i="2"/>
  <c r="F210" i="2"/>
  <c r="I210" i="2"/>
  <c r="E210" i="2"/>
  <c r="K210" i="2" s="1"/>
  <c r="M200" i="2"/>
  <c r="N199" i="2"/>
  <c r="H208" i="3"/>
  <c r="D208" i="3"/>
  <c r="G208" i="3"/>
  <c r="E208" i="3"/>
  <c r="K208" i="3" s="1"/>
  <c r="I208" i="3"/>
  <c r="C209" i="3"/>
  <c r="F208" i="3"/>
  <c r="M201" i="3"/>
  <c r="N200" i="3"/>
  <c r="F197" i="5"/>
  <c r="E198" i="5"/>
  <c r="M201" i="2" l="1"/>
  <c r="N200" i="2"/>
  <c r="I209" i="3"/>
  <c r="E209" i="3"/>
  <c r="K209" i="3" s="1"/>
  <c r="H209" i="3"/>
  <c r="D209" i="3"/>
  <c r="G209" i="3"/>
  <c r="C210" i="3"/>
  <c r="F209" i="3"/>
  <c r="N201" i="3"/>
  <c r="M202" i="3"/>
  <c r="G211" i="2"/>
  <c r="F211" i="2"/>
  <c r="I211" i="2"/>
  <c r="E211" i="2"/>
  <c r="K211" i="2" s="1"/>
  <c r="C212" i="2"/>
  <c r="H211" i="2"/>
  <c r="D211" i="2"/>
  <c r="F198" i="5"/>
  <c r="E199" i="5"/>
  <c r="F212" i="2" l="1"/>
  <c r="I212" i="2"/>
  <c r="E212" i="2"/>
  <c r="K212" i="2" s="1"/>
  <c r="C213" i="2"/>
  <c r="H212" i="2"/>
  <c r="D212" i="2"/>
  <c r="G212" i="2"/>
  <c r="N202" i="3"/>
  <c r="M203" i="3"/>
  <c r="C211" i="3"/>
  <c r="F210" i="3"/>
  <c r="I210" i="3"/>
  <c r="E210" i="3"/>
  <c r="K210" i="3" s="1"/>
  <c r="G210" i="3"/>
  <c r="D210" i="3"/>
  <c r="H210" i="3"/>
  <c r="M202" i="2"/>
  <c r="N201" i="2"/>
  <c r="F199" i="5"/>
  <c r="E200" i="5"/>
  <c r="I213" i="2" l="1"/>
  <c r="E213" i="2"/>
  <c r="K213" i="2" s="1"/>
  <c r="C214" i="2"/>
  <c r="H213" i="2"/>
  <c r="D213" i="2"/>
  <c r="G213" i="2"/>
  <c r="F213" i="2"/>
  <c r="G211" i="3"/>
  <c r="C212" i="3"/>
  <c r="F211" i="3"/>
  <c r="D211" i="3"/>
  <c r="I211" i="3"/>
  <c r="H211" i="3"/>
  <c r="E211" i="3"/>
  <c r="K211" i="3" s="1"/>
  <c r="N202" i="2"/>
  <c r="M203" i="2"/>
  <c r="M204" i="3"/>
  <c r="N203" i="3"/>
  <c r="F200" i="5"/>
  <c r="E201" i="5"/>
  <c r="C215" i="2" l="1"/>
  <c r="H214" i="2"/>
  <c r="D214" i="2"/>
  <c r="G214" i="2"/>
  <c r="F214" i="2"/>
  <c r="I214" i="2"/>
  <c r="E214" i="2"/>
  <c r="K214" i="2" s="1"/>
  <c r="N203" i="2"/>
  <c r="M204" i="2"/>
  <c r="M205" i="3"/>
  <c r="N204" i="3"/>
  <c r="H212" i="3"/>
  <c r="D212" i="3"/>
  <c r="G212" i="3"/>
  <c r="I212" i="3"/>
  <c r="C213" i="3"/>
  <c r="F212" i="3"/>
  <c r="E212" i="3"/>
  <c r="K212" i="3" s="1"/>
  <c r="F201" i="5"/>
  <c r="E202" i="5"/>
  <c r="I213" i="3" l="1"/>
  <c r="E213" i="3"/>
  <c r="K213" i="3" s="1"/>
  <c r="H213" i="3"/>
  <c r="D213" i="3"/>
  <c r="C214" i="3"/>
  <c r="F213" i="3"/>
  <c r="G213" i="3"/>
  <c r="N205" i="3"/>
  <c r="M206" i="3"/>
  <c r="N204" i="2"/>
  <c r="M205" i="2"/>
  <c r="G215" i="2"/>
  <c r="F215" i="2"/>
  <c r="I215" i="2"/>
  <c r="E215" i="2"/>
  <c r="K215" i="2" s="1"/>
  <c r="C216" i="2"/>
  <c r="H215" i="2"/>
  <c r="D215" i="2"/>
  <c r="F202" i="5"/>
  <c r="E203" i="5"/>
  <c r="M206" i="2" l="1"/>
  <c r="N205" i="2"/>
  <c r="F216" i="2"/>
  <c r="I216" i="2"/>
  <c r="E216" i="2"/>
  <c r="K216" i="2" s="1"/>
  <c r="C217" i="2"/>
  <c r="H216" i="2"/>
  <c r="D216" i="2"/>
  <c r="G216" i="2"/>
  <c r="N206" i="3"/>
  <c r="M207" i="3"/>
  <c r="C215" i="3"/>
  <c r="F214" i="3"/>
  <c r="I214" i="3"/>
  <c r="E214" i="3"/>
  <c r="K214" i="3" s="1"/>
  <c r="H214" i="3"/>
  <c r="G214" i="3"/>
  <c r="D214" i="3"/>
  <c r="F203" i="5"/>
  <c r="E204" i="5"/>
  <c r="M208" i="3" l="1"/>
  <c r="N207" i="3"/>
  <c r="G215" i="3"/>
  <c r="C216" i="3"/>
  <c r="F215" i="3"/>
  <c r="H215" i="3"/>
  <c r="E215" i="3"/>
  <c r="K215" i="3" s="1"/>
  <c r="D215" i="3"/>
  <c r="I215" i="3"/>
  <c r="I217" i="2"/>
  <c r="E217" i="2"/>
  <c r="K217" i="2" s="1"/>
  <c r="C218" i="2"/>
  <c r="H217" i="2"/>
  <c r="D217" i="2"/>
  <c r="G217" i="2"/>
  <c r="F217" i="2"/>
  <c r="N206" i="2"/>
  <c r="M207" i="2"/>
  <c r="F204" i="5"/>
  <c r="E205" i="5"/>
  <c r="H216" i="3" l="1"/>
  <c r="D216" i="3"/>
  <c r="G216" i="3"/>
  <c r="E216" i="3"/>
  <c r="K216" i="3" s="1"/>
  <c r="I216" i="3"/>
  <c r="C217" i="3"/>
  <c r="F216" i="3"/>
  <c r="M208" i="2"/>
  <c r="N207" i="2"/>
  <c r="C219" i="2"/>
  <c r="H218" i="2"/>
  <c r="D218" i="2"/>
  <c r="G218" i="2"/>
  <c r="F218" i="2"/>
  <c r="I218" i="2"/>
  <c r="E218" i="2"/>
  <c r="K218" i="2" s="1"/>
  <c r="M209" i="3"/>
  <c r="N208" i="3"/>
  <c r="F205" i="5"/>
  <c r="E206" i="5"/>
  <c r="M209" i="2" l="1"/>
  <c r="N208" i="2"/>
  <c r="G219" i="2"/>
  <c r="F219" i="2"/>
  <c r="I219" i="2"/>
  <c r="E219" i="2"/>
  <c r="K219" i="2" s="1"/>
  <c r="C220" i="2"/>
  <c r="H219" i="2"/>
  <c r="D219" i="2"/>
  <c r="I217" i="3"/>
  <c r="E217" i="3"/>
  <c r="K217" i="3" s="1"/>
  <c r="H217" i="3"/>
  <c r="D217" i="3"/>
  <c r="G217" i="3"/>
  <c r="C218" i="3"/>
  <c r="F217" i="3"/>
  <c r="N209" i="3"/>
  <c r="M210" i="3"/>
  <c r="F206" i="5"/>
  <c r="E207" i="5"/>
  <c r="F220" i="2" l="1"/>
  <c r="I220" i="2"/>
  <c r="E220" i="2"/>
  <c r="K220" i="2" s="1"/>
  <c r="C221" i="2"/>
  <c r="H220" i="2"/>
  <c r="D220" i="2"/>
  <c r="G220" i="2"/>
  <c r="C219" i="3"/>
  <c r="F218" i="3"/>
  <c r="I218" i="3"/>
  <c r="E218" i="3"/>
  <c r="K218" i="3" s="1"/>
  <c r="G218" i="3"/>
  <c r="D218" i="3"/>
  <c r="H218" i="3"/>
  <c r="N210" i="3"/>
  <c r="M211" i="3"/>
  <c r="M210" i="2"/>
  <c r="N209" i="2"/>
  <c r="F207" i="5"/>
  <c r="E208" i="5"/>
  <c r="G219" i="3" l="1"/>
  <c r="C220" i="3"/>
  <c r="F219" i="3"/>
  <c r="D219" i="3"/>
  <c r="I219" i="3"/>
  <c r="H219" i="3"/>
  <c r="E219" i="3"/>
  <c r="K219" i="3" s="1"/>
  <c r="I221" i="2"/>
  <c r="E221" i="2"/>
  <c r="K221" i="2" s="1"/>
  <c r="C222" i="2"/>
  <c r="H221" i="2"/>
  <c r="D221" i="2"/>
  <c r="G221" i="2"/>
  <c r="F221" i="2"/>
  <c r="M212" i="3"/>
  <c r="N211" i="3"/>
  <c r="M211" i="2"/>
  <c r="N210" i="2"/>
  <c r="F208" i="5"/>
  <c r="E209" i="5"/>
  <c r="M213" i="3" l="1"/>
  <c r="N212" i="3"/>
  <c r="C223" i="2"/>
  <c r="H222" i="2"/>
  <c r="D222" i="2"/>
  <c r="G222" i="2"/>
  <c r="F222" i="2"/>
  <c r="I222" i="2"/>
  <c r="E222" i="2"/>
  <c r="K222" i="2" s="1"/>
  <c r="H220" i="3"/>
  <c r="D220" i="3"/>
  <c r="G220" i="3"/>
  <c r="I220" i="3"/>
  <c r="C221" i="3"/>
  <c r="F220" i="3"/>
  <c r="E220" i="3"/>
  <c r="K220" i="3" s="1"/>
  <c r="M212" i="2"/>
  <c r="N211" i="2"/>
  <c r="F209" i="5"/>
  <c r="E210" i="5"/>
  <c r="G223" i="2" l="1"/>
  <c r="F223" i="2"/>
  <c r="I223" i="2"/>
  <c r="E223" i="2"/>
  <c r="K223" i="2" s="1"/>
  <c r="C224" i="2"/>
  <c r="H223" i="2"/>
  <c r="D223" i="2"/>
  <c r="I221" i="3"/>
  <c r="E221" i="3"/>
  <c r="K221" i="3" s="1"/>
  <c r="H221" i="3"/>
  <c r="D221" i="3"/>
  <c r="C222" i="3"/>
  <c r="F221" i="3"/>
  <c r="G221" i="3"/>
  <c r="N212" i="2"/>
  <c r="M213" i="2"/>
  <c r="N213" i="3"/>
  <c r="M214" i="3"/>
  <c r="F210" i="5"/>
  <c r="E211" i="5"/>
  <c r="C223" i="3" l="1"/>
  <c r="F222" i="3"/>
  <c r="I222" i="3"/>
  <c r="E222" i="3"/>
  <c r="K222" i="3" s="1"/>
  <c r="H222" i="3"/>
  <c r="G222" i="3"/>
  <c r="D222" i="3"/>
  <c r="N214" i="3"/>
  <c r="M215" i="3"/>
  <c r="M214" i="2"/>
  <c r="N213" i="2"/>
  <c r="F224" i="2"/>
  <c r="I224" i="2"/>
  <c r="E224" i="2"/>
  <c r="K224" i="2" s="1"/>
  <c r="C225" i="2"/>
  <c r="H224" i="2"/>
  <c r="D224" i="2"/>
  <c r="G224" i="2"/>
  <c r="F211" i="5"/>
  <c r="E212" i="5"/>
  <c r="I225" i="2" l="1"/>
  <c r="E225" i="2"/>
  <c r="K225" i="2" s="1"/>
  <c r="C226" i="2"/>
  <c r="H225" i="2"/>
  <c r="D225" i="2"/>
  <c r="G225" i="2"/>
  <c r="F225" i="2"/>
  <c r="M215" i="2"/>
  <c r="N214" i="2"/>
  <c r="M216" i="3"/>
  <c r="N215" i="3"/>
  <c r="G223" i="3"/>
  <c r="C224" i="3"/>
  <c r="F223" i="3"/>
  <c r="H223" i="3"/>
  <c r="E223" i="3"/>
  <c r="K223" i="3" s="1"/>
  <c r="D223" i="3"/>
  <c r="I223" i="3"/>
  <c r="F212" i="5"/>
  <c r="E213" i="5"/>
  <c r="N215" i="2" l="1"/>
  <c r="M216" i="2"/>
  <c r="C227" i="2"/>
  <c r="H226" i="2"/>
  <c r="D226" i="2"/>
  <c r="G226" i="2"/>
  <c r="F226" i="2"/>
  <c r="I226" i="2"/>
  <c r="E226" i="2"/>
  <c r="K226" i="2" s="1"/>
  <c r="M217" i="3"/>
  <c r="N216" i="3"/>
  <c r="H224" i="3"/>
  <c r="D224" i="3"/>
  <c r="G224" i="3"/>
  <c r="E224" i="3"/>
  <c r="K224" i="3" s="1"/>
  <c r="I224" i="3"/>
  <c r="C225" i="3"/>
  <c r="F224" i="3"/>
  <c r="F213" i="5"/>
  <c r="E214" i="5"/>
  <c r="G227" i="2" l="1"/>
  <c r="F227" i="2"/>
  <c r="I227" i="2"/>
  <c r="E227" i="2"/>
  <c r="K227" i="2" s="1"/>
  <c r="C228" i="2"/>
  <c r="H227" i="2"/>
  <c r="D227" i="2"/>
  <c r="N217" i="3"/>
  <c r="M218" i="3"/>
  <c r="N216" i="2"/>
  <c r="M217" i="2"/>
  <c r="I225" i="3"/>
  <c r="E225" i="3"/>
  <c r="K225" i="3" s="1"/>
  <c r="H225" i="3"/>
  <c r="D225" i="3"/>
  <c r="G225" i="3"/>
  <c r="F225" i="3"/>
  <c r="C226" i="3"/>
  <c r="F214" i="5"/>
  <c r="E215" i="5"/>
  <c r="M218" i="2" l="1"/>
  <c r="N217" i="2"/>
  <c r="H226" i="3"/>
  <c r="D226" i="3"/>
  <c r="C227" i="3"/>
  <c r="F226" i="3"/>
  <c r="I226" i="3"/>
  <c r="E226" i="3"/>
  <c r="K226" i="3" s="1"/>
  <c r="G226" i="3"/>
  <c r="N218" i="3"/>
  <c r="M219" i="3"/>
  <c r="F228" i="2"/>
  <c r="I228" i="2"/>
  <c r="E228" i="2"/>
  <c r="K228" i="2" s="1"/>
  <c r="C229" i="2"/>
  <c r="H228" i="2"/>
  <c r="D228" i="2"/>
  <c r="G228" i="2"/>
  <c r="F215" i="5"/>
  <c r="E216" i="5"/>
  <c r="I229" i="2" l="1"/>
  <c r="E229" i="2"/>
  <c r="K229" i="2" s="1"/>
  <c r="C230" i="2"/>
  <c r="H229" i="2"/>
  <c r="D229" i="2"/>
  <c r="G229" i="2"/>
  <c r="F229" i="2"/>
  <c r="M220" i="3"/>
  <c r="N219" i="3"/>
  <c r="I227" i="3"/>
  <c r="E227" i="3"/>
  <c r="K227" i="3" s="1"/>
  <c r="G227" i="3"/>
  <c r="C228" i="3"/>
  <c r="F227" i="3"/>
  <c r="D227" i="3"/>
  <c r="H227" i="3"/>
  <c r="N218" i="2"/>
  <c r="M219" i="2"/>
  <c r="F216" i="5"/>
  <c r="E217" i="5"/>
  <c r="M221" i="3" l="1"/>
  <c r="N220" i="3"/>
  <c r="C231" i="2"/>
  <c r="H230" i="2"/>
  <c r="D230" i="2"/>
  <c r="G230" i="2"/>
  <c r="F230" i="2"/>
  <c r="I230" i="2"/>
  <c r="E230" i="2"/>
  <c r="K230" i="2" s="1"/>
  <c r="N219" i="2"/>
  <c r="M220" i="2"/>
  <c r="C229" i="3"/>
  <c r="F228" i="3"/>
  <c r="H228" i="3"/>
  <c r="D228" i="3"/>
  <c r="G228" i="3"/>
  <c r="I228" i="3"/>
  <c r="E228" i="3"/>
  <c r="K228" i="3" s="1"/>
  <c r="F217" i="5"/>
  <c r="E218" i="5"/>
  <c r="N220" i="2" l="1"/>
  <c r="M221" i="2"/>
  <c r="G231" i="2"/>
  <c r="F231" i="2"/>
  <c r="I231" i="2"/>
  <c r="E231" i="2"/>
  <c r="K231" i="2" s="1"/>
  <c r="C232" i="2"/>
  <c r="H231" i="2"/>
  <c r="D231" i="2"/>
  <c r="G229" i="3"/>
  <c r="I229" i="3"/>
  <c r="E229" i="3"/>
  <c r="K229" i="3" s="1"/>
  <c r="H229" i="3"/>
  <c r="D229" i="3"/>
  <c r="C230" i="3"/>
  <c r="F229" i="3"/>
  <c r="N221" i="3"/>
  <c r="M222" i="3"/>
  <c r="F218" i="5"/>
  <c r="E219" i="5"/>
  <c r="H230" i="3" l="1"/>
  <c r="D230" i="3"/>
  <c r="G230" i="3"/>
  <c r="C231" i="3"/>
  <c r="F230" i="3"/>
  <c r="I230" i="3"/>
  <c r="E230" i="3"/>
  <c r="K230" i="3" s="1"/>
  <c r="I232" i="2"/>
  <c r="C233" i="2"/>
  <c r="H232" i="2"/>
  <c r="F232" i="2"/>
  <c r="E232" i="2"/>
  <c r="K232" i="2" s="1"/>
  <c r="D232" i="2"/>
  <c r="G232" i="2"/>
  <c r="N222" i="3"/>
  <c r="M223" i="3"/>
  <c r="N221" i="2"/>
  <c r="M222" i="2"/>
  <c r="F219" i="5"/>
  <c r="E220" i="5"/>
  <c r="M223" i="2" l="1"/>
  <c r="N222" i="2"/>
  <c r="M224" i="3"/>
  <c r="N223" i="3"/>
  <c r="I231" i="3"/>
  <c r="E231" i="3"/>
  <c r="K231" i="3" s="1"/>
  <c r="H231" i="3"/>
  <c r="D231" i="3"/>
  <c r="G231" i="3"/>
  <c r="C232" i="3"/>
  <c r="F231" i="3"/>
  <c r="C234" i="2"/>
  <c r="H233" i="2"/>
  <c r="D233" i="2"/>
  <c r="G233" i="2"/>
  <c r="E233" i="2"/>
  <c r="K233" i="2" s="1"/>
  <c r="I233" i="2"/>
  <c r="F233" i="2"/>
  <c r="F220" i="5"/>
  <c r="E221" i="5"/>
  <c r="G234" i="2" l="1"/>
  <c r="F234" i="2"/>
  <c r="C235" i="2"/>
  <c r="D234" i="2"/>
  <c r="I234" i="2"/>
  <c r="H234" i="2"/>
  <c r="E234" i="2"/>
  <c r="K234" i="2" s="1"/>
  <c r="M225" i="3"/>
  <c r="N224" i="3"/>
  <c r="C233" i="3"/>
  <c r="F232" i="3"/>
  <c r="I232" i="3"/>
  <c r="E232" i="3"/>
  <c r="K232" i="3" s="1"/>
  <c r="H232" i="3"/>
  <c r="D232" i="3"/>
  <c r="G232" i="3"/>
  <c r="N223" i="2"/>
  <c r="M224" i="2"/>
  <c r="F221" i="5"/>
  <c r="E222" i="5"/>
  <c r="F235" i="2" l="1"/>
  <c r="I235" i="2"/>
  <c r="E235" i="2"/>
  <c r="K235" i="2" s="1"/>
  <c r="H235" i="2"/>
  <c r="G235" i="2"/>
  <c r="C236" i="2"/>
  <c r="D235" i="2"/>
  <c r="M226" i="3"/>
  <c r="N225" i="3"/>
  <c r="N224" i="2"/>
  <c r="M225" i="2"/>
  <c r="G233" i="3"/>
  <c r="C234" i="3"/>
  <c r="F233" i="3"/>
  <c r="I233" i="3"/>
  <c r="E233" i="3"/>
  <c r="K233" i="3" s="1"/>
  <c r="H233" i="3"/>
  <c r="D233" i="3"/>
  <c r="F222" i="5"/>
  <c r="E223" i="5"/>
  <c r="N225" i="2" l="1"/>
  <c r="M226" i="2"/>
  <c r="I236" i="2"/>
  <c r="E236" i="2"/>
  <c r="K236" i="2" s="1"/>
  <c r="C237" i="2"/>
  <c r="H236" i="2"/>
  <c r="D236" i="2"/>
  <c r="G236" i="2"/>
  <c r="F236" i="2"/>
  <c r="N226" i="3"/>
  <c r="M227" i="3"/>
  <c r="H234" i="3"/>
  <c r="D234" i="3"/>
  <c r="G234" i="3"/>
  <c r="C235" i="3"/>
  <c r="F234" i="3"/>
  <c r="I234" i="3"/>
  <c r="E234" i="3"/>
  <c r="K234" i="3" s="1"/>
  <c r="F223" i="5"/>
  <c r="E224" i="5"/>
  <c r="I235" i="3" l="1"/>
  <c r="E235" i="3"/>
  <c r="K235" i="3" s="1"/>
  <c r="H235" i="3"/>
  <c r="D235" i="3"/>
  <c r="G235" i="3"/>
  <c r="C236" i="3"/>
  <c r="F235" i="3"/>
  <c r="N227" i="3"/>
  <c r="M228" i="3"/>
  <c r="N226" i="2"/>
  <c r="M227" i="2"/>
  <c r="C238" i="2"/>
  <c r="H237" i="2"/>
  <c r="D237" i="2"/>
  <c r="G237" i="2"/>
  <c r="I237" i="2"/>
  <c r="F237" i="2"/>
  <c r="E237" i="2"/>
  <c r="K237" i="2" s="1"/>
  <c r="F224" i="5"/>
  <c r="E225" i="5"/>
  <c r="N227" i="2" l="1"/>
  <c r="M228" i="2"/>
  <c r="C237" i="3"/>
  <c r="F236" i="3"/>
  <c r="I236" i="3"/>
  <c r="E236" i="3"/>
  <c r="K236" i="3" s="1"/>
  <c r="H236" i="3"/>
  <c r="D236" i="3"/>
  <c r="G236" i="3"/>
  <c r="G238" i="2"/>
  <c r="F238" i="2"/>
  <c r="H238" i="2"/>
  <c r="E238" i="2"/>
  <c r="K238" i="2" s="1"/>
  <c r="C239" i="2"/>
  <c r="D238" i="2"/>
  <c r="I238" i="2"/>
  <c r="M229" i="3"/>
  <c r="N228" i="3"/>
  <c r="F225" i="5"/>
  <c r="E226" i="5"/>
  <c r="G237" i="3" l="1"/>
  <c r="C238" i="3"/>
  <c r="F237" i="3"/>
  <c r="I237" i="3"/>
  <c r="E237" i="3"/>
  <c r="K237" i="3" s="1"/>
  <c r="H237" i="3"/>
  <c r="D237" i="3"/>
  <c r="F239" i="2"/>
  <c r="I239" i="2"/>
  <c r="E239" i="2"/>
  <c r="K239" i="2" s="1"/>
  <c r="G239" i="2"/>
  <c r="C240" i="2"/>
  <c r="D239" i="2"/>
  <c r="H239" i="2"/>
  <c r="N228" i="2"/>
  <c r="M229" i="2"/>
  <c r="M230" i="3"/>
  <c r="N229" i="3"/>
  <c r="F226" i="5"/>
  <c r="E227" i="5"/>
  <c r="I240" i="2" l="1"/>
  <c r="E240" i="2"/>
  <c r="K240" i="2" s="1"/>
  <c r="C241" i="2"/>
  <c r="H240" i="2"/>
  <c r="D240" i="2"/>
  <c r="F240" i="2"/>
  <c r="G240" i="2"/>
  <c r="H238" i="3"/>
  <c r="D238" i="3"/>
  <c r="G238" i="3"/>
  <c r="C239" i="3"/>
  <c r="F238" i="3"/>
  <c r="I238" i="3"/>
  <c r="E238" i="3"/>
  <c r="K238" i="3" s="1"/>
  <c r="M230" i="2"/>
  <c r="N229" i="2"/>
  <c r="M231" i="3"/>
  <c r="N230" i="3"/>
  <c r="F227" i="5"/>
  <c r="E228" i="5"/>
  <c r="M231" i="2" l="1"/>
  <c r="N230" i="2"/>
  <c r="I239" i="3"/>
  <c r="E239" i="3"/>
  <c r="K239" i="3" s="1"/>
  <c r="H239" i="3"/>
  <c r="D239" i="3"/>
  <c r="G239" i="3"/>
  <c r="C240" i="3"/>
  <c r="F239" i="3"/>
  <c r="C242" i="2"/>
  <c r="H241" i="2"/>
  <c r="D241" i="2"/>
  <c r="G241" i="2"/>
  <c r="E241" i="2"/>
  <c r="K241" i="2" s="1"/>
  <c r="I241" i="2"/>
  <c r="F241" i="2"/>
  <c r="N231" i="3"/>
  <c r="M232" i="3"/>
  <c r="F228" i="5"/>
  <c r="E229" i="5"/>
  <c r="G242" i="2" l="1"/>
  <c r="F242" i="2"/>
  <c r="C243" i="2"/>
  <c r="D242" i="2"/>
  <c r="I242" i="2"/>
  <c r="H242" i="2"/>
  <c r="E242" i="2"/>
  <c r="K242" i="2" s="1"/>
  <c r="C241" i="3"/>
  <c r="F240" i="3"/>
  <c r="I240" i="3"/>
  <c r="E240" i="3"/>
  <c r="K240" i="3" s="1"/>
  <c r="H240" i="3"/>
  <c r="D240" i="3"/>
  <c r="G240" i="3"/>
  <c r="N232" i="3"/>
  <c r="M233" i="3"/>
  <c r="M232" i="2"/>
  <c r="N231" i="2"/>
  <c r="F229" i="5"/>
  <c r="E230" i="5"/>
  <c r="F243" i="2" l="1"/>
  <c r="I243" i="2"/>
  <c r="E243" i="2"/>
  <c r="K243" i="2" s="1"/>
  <c r="H243" i="2"/>
  <c r="G243" i="2"/>
  <c r="C244" i="2"/>
  <c r="D243" i="2"/>
  <c r="M234" i="3"/>
  <c r="N233" i="3"/>
  <c r="C242" i="3"/>
  <c r="F241" i="3"/>
  <c r="H241" i="3"/>
  <c r="G241" i="3"/>
  <c r="E241" i="3"/>
  <c r="K241" i="3" s="1"/>
  <c r="I241" i="3"/>
  <c r="D241" i="3"/>
  <c r="N232" i="2"/>
  <c r="M233" i="2"/>
  <c r="F230" i="5"/>
  <c r="E231" i="5"/>
  <c r="M235" i="3" l="1"/>
  <c r="N234" i="3"/>
  <c r="M234" i="2"/>
  <c r="N233" i="2"/>
  <c r="H242" i="3"/>
  <c r="D242" i="3"/>
  <c r="G242" i="3"/>
  <c r="E242" i="3"/>
  <c r="K242" i="3" s="1"/>
  <c r="I242" i="3"/>
  <c r="C243" i="3"/>
  <c r="F242" i="3"/>
  <c r="I244" i="2"/>
  <c r="E244" i="2"/>
  <c r="K244" i="2" s="1"/>
  <c r="C245" i="2"/>
  <c r="H244" i="2"/>
  <c r="D244" i="2"/>
  <c r="G244" i="2"/>
  <c r="F244" i="2"/>
  <c r="F231" i="5"/>
  <c r="E232" i="5"/>
  <c r="N234" i="2" l="1"/>
  <c r="M235" i="2"/>
  <c r="C246" i="2"/>
  <c r="H245" i="2"/>
  <c r="D245" i="2"/>
  <c r="G245" i="2"/>
  <c r="I245" i="2"/>
  <c r="F245" i="2"/>
  <c r="E245" i="2"/>
  <c r="K245" i="2" s="1"/>
  <c r="I243" i="3"/>
  <c r="E243" i="3"/>
  <c r="K243" i="3" s="1"/>
  <c r="H243" i="3"/>
  <c r="D243" i="3"/>
  <c r="G243" i="3"/>
  <c r="C244" i="3"/>
  <c r="F243" i="3"/>
  <c r="N235" i="3"/>
  <c r="M236" i="3"/>
  <c r="F232" i="5"/>
  <c r="E233" i="5"/>
  <c r="G246" i="2" l="1"/>
  <c r="F246" i="2"/>
  <c r="H246" i="2"/>
  <c r="E246" i="2"/>
  <c r="K246" i="2" s="1"/>
  <c r="C247" i="2"/>
  <c r="D246" i="2"/>
  <c r="I246" i="2"/>
  <c r="C245" i="3"/>
  <c r="F244" i="3"/>
  <c r="I244" i="3"/>
  <c r="E244" i="3"/>
  <c r="K244" i="3" s="1"/>
  <c r="G244" i="3"/>
  <c r="D244" i="3"/>
  <c r="H244" i="3"/>
  <c r="N236" i="3"/>
  <c r="M237" i="3"/>
  <c r="N235" i="2"/>
  <c r="M236" i="2"/>
  <c r="F233" i="5"/>
  <c r="E234" i="5"/>
  <c r="M238" i="3" l="1"/>
  <c r="N237" i="3"/>
  <c r="G245" i="3"/>
  <c r="C246" i="3"/>
  <c r="F245" i="3"/>
  <c r="D245" i="3"/>
  <c r="I245" i="3"/>
  <c r="H245" i="3"/>
  <c r="E245" i="3"/>
  <c r="K245" i="3" s="1"/>
  <c r="N236" i="2"/>
  <c r="M237" i="2"/>
  <c r="F247" i="2"/>
  <c r="I247" i="2"/>
  <c r="E247" i="2"/>
  <c r="K247" i="2" s="1"/>
  <c r="G247" i="2"/>
  <c r="C248" i="2"/>
  <c r="D247" i="2"/>
  <c r="H247" i="2"/>
  <c r="F234" i="5"/>
  <c r="E235" i="5"/>
  <c r="G248" i="2" l="1"/>
  <c r="I248" i="2"/>
  <c r="E248" i="2"/>
  <c r="K248" i="2" s="1"/>
  <c r="C249" i="2"/>
  <c r="H248" i="2"/>
  <c r="D248" i="2"/>
  <c r="F248" i="2"/>
  <c r="H246" i="3"/>
  <c r="D246" i="3"/>
  <c r="G246" i="3"/>
  <c r="I246" i="3"/>
  <c r="C247" i="3"/>
  <c r="F246" i="3"/>
  <c r="E246" i="3"/>
  <c r="K246" i="3" s="1"/>
  <c r="M238" i="2"/>
  <c r="N237" i="2"/>
  <c r="M239" i="3"/>
  <c r="N238" i="3"/>
  <c r="F235" i="5"/>
  <c r="E236" i="5"/>
  <c r="I247" i="3" l="1"/>
  <c r="E247" i="3"/>
  <c r="K247" i="3" s="1"/>
  <c r="H247" i="3"/>
  <c r="D247" i="3"/>
  <c r="C248" i="3"/>
  <c r="F247" i="3"/>
  <c r="G247" i="3"/>
  <c r="N238" i="2"/>
  <c r="M239" i="2"/>
  <c r="F249" i="2"/>
  <c r="C250" i="2"/>
  <c r="H249" i="2"/>
  <c r="D249" i="2"/>
  <c r="G249" i="2"/>
  <c r="I249" i="2"/>
  <c r="E249" i="2"/>
  <c r="K249" i="2" s="1"/>
  <c r="N239" i="3"/>
  <c r="M240" i="3"/>
  <c r="F236" i="5"/>
  <c r="E237" i="5"/>
  <c r="I250" i="2" l="1"/>
  <c r="E250" i="2"/>
  <c r="K250" i="2" s="1"/>
  <c r="G250" i="2"/>
  <c r="F250" i="2"/>
  <c r="D250" i="2"/>
  <c r="C251" i="2"/>
  <c r="H250" i="2"/>
  <c r="N240" i="3"/>
  <c r="M241" i="3"/>
  <c r="N239" i="2"/>
  <c r="M240" i="2"/>
  <c r="C249" i="3"/>
  <c r="F248" i="3"/>
  <c r="I248" i="3"/>
  <c r="E248" i="3"/>
  <c r="K248" i="3" s="1"/>
  <c r="H248" i="3"/>
  <c r="G248" i="3"/>
  <c r="D248" i="3"/>
  <c r="F237" i="5"/>
  <c r="E238" i="5"/>
  <c r="N240" i="2" l="1"/>
  <c r="M241" i="2"/>
  <c r="G249" i="3"/>
  <c r="C250" i="3"/>
  <c r="F249" i="3"/>
  <c r="H249" i="3"/>
  <c r="E249" i="3"/>
  <c r="K249" i="3" s="1"/>
  <c r="D249" i="3"/>
  <c r="I249" i="3"/>
  <c r="C252" i="2"/>
  <c r="H251" i="2"/>
  <c r="D251" i="2"/>
  <c r="F251" i="2"/>
  <c r="I251" i="2"/>
  <c r="E251" i="2"/>
  <c r="K251" i="2" s="1"/>
  <c r="G251" i="2"/>
  <c r="M242" i="3"/>
  <c r="N241" i="3"/>
  <c r="F238" i="5"/>
  <c r="E239" i="5"/>
  <c r="H250" i="3" l="1"/>
  <c r="D250" i="3"/>
  <c r="G250" i="3"/>
  <c r="E250" i="3"/>
  <c r="K250" i="3" s="1"/>
  <c r="I250" i="3"/>
  <c r="C251" i="3"/>
  <c r="F250" i="3"/>
  <c r="G252" i="2"/>
  <c r="I252" i="2"/>
  <c r="E252" i="2"/>
  <c r="K252" i="2" s="1"/>
  <c r="C253" i="2"/>
  <c r="H252" i="2"/>
  <c r="D252" i="2"/>
  <c r="F252" i="2"/>
  <c r="M242" i="2"/>
  <c r="N241" i="2"/>
  <c r="M243" i="3"/>
  <c r="N242" i="3"/>
  <c r="F239" i="5"/>
  <c r="E240" i="5"/>
  <c r="N242" i="2" l="1"/>
  <c r="M243" i="2"/>
  <c r="F253" i="2"/>
  <c r="C254" i="2"/>
  <c r="H253" i="2"/>
  <c r="D253" i="2"/>
  <c r="G253" i="2"/>
  <c r="I253" i="2"/>
  <c r="E253" i="2"/>
  <c r="K253" i="2" s="1"/>
  <c r="I251" i="3"/>
  <c r="E251" i="3"/>
  <c r="K251" i="3" s="1"/>
  <c r="H251" i="3"/>
  <c r="D251" i="3"/>
  <c r="G251" i="3"/>
  <c r="C252" i="3"/>
  <c r="F251" i="3"/>
  <c r="N243" i="3"/>
  <c r="M244" i="3"/>
  <c r="F240" i="5"/>
  <c r="E241" i="5"/>
  <c r="C253" i="3" l="1"/>
  <c r="F252" i="3"/>
  <c r="I252" i="3"/>
  <c r="E252" i="3"/>
  <c r="K252" i="3" s="1"/>
  <c r="G252" i="3"/>
  <c r="D252" i="3"/>
  <c r="H252" i="3"/>
  <c r="N244" i="3"/>
  <c r="M245" i="3"/>
  <c r="M244" i="2"/>
  <c r="N243" i="2"/>
  <c r="I254" i="2"/>
  <c r="E254" i="2"/>
  <c r="K254" i="2" s="1"/>
  <c r="G254" i="2"/>
  <c r="F254" i="2"/>
  <c r="C255" i="2"/>
  <c r="H254" i="2"/>
  <c r="D254" i="2"/>
  <c r="F241" i="5"/>
  <c r="E242" i="5"/>
  <c r="N244" i="2" l="1"/>
  <c r="M245" i="2"/>
  <c r="C256" i="2"/>
  <c r="H255" i="2"/>
  <c r="D255" i="2"/>
  <c r="F255" i="2"/>
  <c r="I255" i="2"/>
  <c r="E255" i="2"/>
  <c r="K255" i="2" s="1"/>
  <c r="G255" i="2"/>
  <c r="M246" i="3"/>
  <c r="N245" i="3"/>
  <c r="G253" i="3"/>
  <c r="C254" i="3"/>
  <c r="F253" i="3"/>
  <c r="D253" i="3"/>
  <c r="I253" i="3"/>
  <c r="H253" i="3"/>
  <c r="E253" i="3"/>
  <c r="K253" i="3" s="1"/>
  <c r="F242" i="5"/>
  <c r="E243" i="5"/>
  <c r="G256" i="2" l="1"/>
  <c r="I256" i="2"/>
  <c r="E256" i="2"/>
  <c r="K256" i="2" s="1"/>
  <c r="C257" i="2"/>
  <c r="H256" i="2"/>
  <c r="D256" i="2"/>
  <c r="F256" i="2"/>
  <c r="M247" i="3"/>
  <c r="N246" i="3"/>
  <c r="N245" i="2"/>
  <c r="M246" i="2"/>
  <c r="H254" i="3"/>
  <c r="D254" i="3"/>
  <c r="G254" i="3"/>
  <c r="I254" i="3"/>
  <c r="C255" i="3"/>
  <c r="F254" i="3"/>
  <c r="E254" i="3"/>
  <c r="K254" i="3" s="1"/>
  <c r="F243" i="5"/>
  <c r="E244" i="5"/>
  <c r="I255" i="3" l="1"/>
  <c r="E255" i="3"/>
  <c r="K255" i="3" s="1"/>
  <c r="H255" i="3"/>
  <c r="D255" i="3"/>
  <c r="C256" i="3"/>
  <c r="F255" i="3"/>
  <c r="G255" i="3"/>
  <c r="N247" i="3"/>
  <c r="M248" i="3"/>
  <c r="M247" i="2"/>
  <c r="N246" i="2"/>
  <c r="F257" i="2"/>
  <c r="C258" i="2"/>
  <c r="H257" i="2"/>
  <c r="D257" i="2"/>
  <c r="G257" i="2"/>
  <c r="E257" i="2"/>
  <c r="K257" i="2" s="1"/>
  <c r="I257" i="2"/>
  <c r="F244" i="5"/>
  <c r="E245" i="5"/>
  <c r="N247" i="2" l="1"/>
  <c r="M248" i="2"/>
  <c r="I258" i="2"/>
  <c r="E258" i="2"/>
  <c r="K258" i="2" s="1"/>
  <c r="F13" i="2" s="1"/>
  <c r="H29" i="7" s="1"/>
  <c r="G258" i="2"/>
  <c r="F258" i="2"/>
  <c r="C259" i="2"/>
  <c r="H258" i="2"/>
  <c r="D258" i="2"/>
  <c r="N248" i="3"/>
  <c r="M249" i="3"/>
  <c r="C257" i="3"/>
  <c r="F256" i="3"/>
  <c r="I256" i="3"/>
  <c r="E256" i="3"/>
  <c r="K256" i="3" s="1"/>
  <c r="H256" i="3"/>
  <c r="G256" i="3"/>
  <c r="D256" i="3"/>
  <c r="F245" i="5"/>
  <c r="E246" i="5"/>
  <c r="M250" i="3" l="1"/>
  <c r="N249" i="3"/>
  <c r="C260" i="2"/>
  <c r="H259" i="2"/>
  <c r="D259" i="2"/>
  <c r="F259" i="2"/>
  <c r="I259" i="2"/>
  <c r="E259" i="2"/>
  <c r="K259" i="2" s="1"/>
  <c r="G259" i="2"/>
  <c r="N248" i="2"/>
  <c r="M249" i="2"/>
  <c r="G257" i="3"/>
  <c r="C258" i="3"/>
  <c r="F257" i="3"/>
  <c r="H257" i="3"/>
  <c r="E257" i="3"/>
  <c r="K257" i="3" s="1"/>
  <c r="D257" i="3"/>
  <c r="I257" i="3"/>
  <c r="F246" i="5"/>
  <c r="E247" i="5"/>
  <c r="G260" i="2" l="1"/>
  <c r="I260" i="2"/>
  <c r="E260" i="2"/>
  <c r="K260" i="2" s="1"/>
  <c r="C261" i="2"/>
  <c r="H260" i="2"/>
  <c r="D260" i="2"/>
  <c r="F260" i="2"/>
  <c r="N249" i="2"/>
  <c r="M250" i="2"/>
  <c r="H258" i="3"/>
  <c r="D258" i="3"/>
  <c r="G258" i="3"/>
  <c r="E258" i="3"/>
  <c r="K258" i="3" s="1"/>
  <c r="I258" i="3"/>
  <c r="C259" i="3"/>
  <c r="F258" i="3"/>
  <c r="M251" i="3"/>
  <c r="N250" i="3"/>
  <c r="F247" i="5"/>
  <c r="E248" i="5"/>
  <c r="F261" i="2" l="1"/>
  <c r="C262" i="2"/>
  <c r="H261" i="2"/>
  <c r="D261" i="2"/>
  <c r="G261" i="2"/>
  <c r="I261" i="2"/>
  <c r="E261" i="2"/>
  <c r="K261" i="2" s="1"/>
  <c r="I259" i="3"/>
  <c r="E259" i="3"/>
  <c r="K259" i="3" s="1"/>
  <c r="H259" i="3"/>
  <c r="D259" i="3"/>
  <c r="G259" i="3"/>
  <c r="C260" i="3"/>
  <c r="F259" i="3"/>
  <c r="N251" i="3"/>
  <c r="M252" i="3"/>
  <c r="M251" i="2"/>
  <c r="N250" i="2"/>
  <c r="F248" i="5"/>
  <c r="E249" i="5"/>
  <c r="N252" i="3" l="1"/>
  <c r="M253" i="3"/>
  <c r="I262" i="2"/>
  <c r="E262" i="2"/>
  <c r="K262" i="2" s="1"/>
  <c r="C263" i="2"/>
  <c r="G262" i="2"/>
  <c r="F262" i="2"/>
  <c r="H262" i="2"/>
  <c r="D262" i="2"/>
  <c r="N251" i="2"/>
  <c r="M252" i="2"/>
  <c r="C261" i="3"/>
  <c r="F260" i="3"/>
  <c r="I260" i="3"/>
  <c r="E260" i="3"/>
  <c r="K260" i="3" s="1"/>
  <c r="G260" i="3"/>
  <c r="D260" i="3"/>
  <c r="H260" i="3"/>
  <c r="F249" i="5"/>
  <c r="E250" i="5"/>
  <c r="N252" i="2" l="1"/>
  <c r="M253" i="2"/>
  <c r="G261" i="3"/>
  <c r="C262" i="3"/>
  <c r="F261" i="3"/>
  <c r="D261" i="3"/>
  <c r="I261" i="3"/>
  <c r="H261" i="3"/>
  <c r="E261" i="3"/>
  <c r="K261" i="3" s="1"/>
  <c r="M254" i="3"/>
  <c r="N253" i="3"/>
  <c r="C264" i="2"/>
  <c r="H263" i="2"/>
  <c r="D263" i="2"/>
  <c r="G263" i="2"/>
  <c r="F263" i="2"/>
  <c r="I263" i="2"/>
  <c r="E263" i="2"/>
  <c r="K263" i="2" s="1"/>
  <c r="F250" i="5"/>
  <c r="E251" i="5"/>
  <c r="M255" i="3" l="1"/>
  <c r="N254" i="3"/>
  <c r="M254" i="2"/>
  <c r="N253" i="2"/>
  <c r="G264" i="2"/>
  <c r="F264" i="2"/>
  <c r="I264" i="2"/>
  <c r="E264" i="2"/>
  <c r="K264" i="2" s="1"/>
  <c r="C265" i="2"/>
  <c r="H264" i="2"/>
  <c r="D264" i="2"/>
  <c r="H262" i="3"/>
  <c r="D262" i="3"/>
  <c r="G262" i="3"/>
  <c r="I262" i="3"/>
  <c r="C263" i="3"/>
  <c r="F262" i="3"/>
  <c r="E262" i="3"/>
  <c r="K262" i="3" s="1"/>
  <c r="F251" i="5"/>
  <c r="E252" i="5"/>
  <c r="N254" i="2" l="1"/>
  <c r="M255" i="2"/>
  <c r="I263" i="3"/>
  <c r="E263" i="3"/>
  <c r="K263" i="3" s="1"/>
  <c r="H263" i="3"/>
  <c r="D263" i="3"/>
  <c r="C264" i="3"/>
  <c r="F263" i="3"/>
  <c r="G263" i="3"/>
  <c r="F265" i="2"/>
  <c r="I265" i="2"/>
  <c r="E265" i="2"/>
  <c r="K265" i="2" s="1"/>
  <c r="C266" i="2"/>
  <c r="H265" i="2"/>
  <c r="D265" i="2"/>
  <c r="G265" i="2"/>
  <c r="N255" i="3"/>
  <c r="M256" i="3"/>
  <c r="F252" i="5"/>
  <c r="E253" i="5"/>
  <c r="C265" i="3" l="1"/>
  <c r="F264" i="3"/>
  <c r="I264" i="3"/>
  <c r="E264" i="3"/>
  <c r="K264" i="3" s="1"/>
  <c r="H264" i="3"/>
  <c r="G264" i="3"/>
  <c r="D264" i="3"/>
  <c r="N256" i="3"/>
  <c r="M257" i="3"/>
  <c r="N255" i="2"/>
  <c r="M256" i="2"/>
  <c r="I266" i="2"/>
  <c r="E266" i="2"/>
  <c r="K266" i="2" s="1"/>
  <c r="C267" i="2"/>
  <c r="H266" i="2"/>
  <c r="D266" i="2"/>
  <c r="G266" i="2"/>
  <c r="F266" i="2"/>
  <c r="F253" i="5"/>
  <c r="E254" i="5"/>
  <c r="N256" i="2" l="1"/>
  <c r="M257" i="2"/>
  <c r="C268" i="2"/>
  <c r="H267" i="2"/>
  <c r="D267" i="2"/>
  <c r="G267" i="2"/>
  <c r="F267" i="2"/>
  <c r="I267" i="2"/>
  <c r="E267" i="2"/>
  <c r="K267" i="2" s="1"/>
  <c r="M258" i="3"/>
  <c r="N257" i="3"/>
  <c r="G265" i="3"/>
  <c r="C266" i="3"/>
  <c r="F265" i="3"/>
  <c r="H265" i="3"/>
  <c r="E265" i="3"/>
  <c r="K265" i="3" s="1"/>
  <c r="D265" i="3"/>
  <c r="I265" i="3"/>
  <c r="F254" i="5"/>
  <c r="E255" i="5"/>
  <c r="G268" i="2" l="1"/>
  <c r="F268" i="2"/>
  <c r="I268" i="2"/>
  <c r="E268" i="2"/>
  <c r="K268" i="2" s="1"/>
  <c r="C269" i="2"/>
  <c r="H268" i="2"/>
  <c r="D268" i="2"/>
  <c r="M259" i="3"/>
  <c r="N258" i="3"/>
  <c r="M258" i="2"/>
  <c r="N257" i="2"/>
  <c r="H266" i="3"/>
  <c r="D266" i="3"/>
  <c r="G266" i="3"/>
  <c r="E266" i="3"/>
  <c r="K266" i="3" s="1"/>
  <c r="I266" i="3"/>
  <c r="C267" i="3"/>
  <c r="F266" i="3"/>
  <c r="F255" i="5"/>
  <c r="E256" i="5"/>
  <c r="N259" i="3" l="1"/>
  <c r="M260" i="3"/>
  <c r="M259" i="2"/>
  <c r="N258" i="2"/>
  <c r="I267" i="3"/>
  <c r="E267" i="3"/>
  <c r="K267" i="3" s="1"/>
  <c r="H267" i="3"/>
  <c r="D267" i="3"/>
  <c r="G267" i="3"/>
  <c r="C268" i="3"/>
  <c r="F267" i="3"/>
  <c r="F269" i="2"/>
  <c r="I269" i="2"/>
  <c r="E269" i="2"/>
  <c r="K269" i="2" s="1"/>
  <c r="C270" i="2"/>
  <c r="H269" i="2"/>
  <c r="D269" i="2"/>
  <c r="G269" i="2"/>
  <c r="F256" i="5"/>
  <c r="E257" i="5"/>
  <c r="I270" i="2" l="1"/>
  <c r="E270" i="2"/>
  <c r="K270" i="2" s="1"/>
  <c r="C271" i="2"/>
  <c r="H270" i="2"/>
  <c r="D270" i="2"/>
  <c r="G270" i="2"/>
  <c r="F270" i="2"/>
  <c r="N259" i="2"/>
  <c r="M260" i="2"/>
  <c r="C269" i="3"/>
  <c r="F268" i="3"/>
  <c r="I268" i="3"/>
  <c r="E268" i="3"/>
  <c r="K268" i="3" s="1"/>
  <c r="G268" i="3"/>
  <c r="D268" i="3"/>
  <c r="H268" i="3"/>
  <c r="N260" i="3"/>
  <c r="M261" i="3"/>
  <c r="F257" i="5"/>
  <c r="E258" i="5"/>
  <c r="C272" i="2" l="1"/>
  <c r="H271" i="2"/>
  <c r="D271" i="2"/>
  <c r="G271" i="2"/>
  <c r="F271" i="2"/>
  <c r="I271" i="2"/>
  <c r="E271" i="2"/>
  <c r="K271" i="2" s="1"/>
  <c r="G269" i="3"/>
  <c r="C270" i="3"/>
  <c r="F269" i="3"/>
  <c r="D269" i="3"/>
  <c r="I269" i="3"/>
  <c r="H269" i="3"/>
  <c r="E269" i="3"/>
  <c r="K269" i="3" s="1"/>
  <c r="M262" i="3"/>
  <c r="N261" i="3"/>
  <c r="N260" i="2"/>
  <c r="M261" i="2"/>
  <c r="F258" i="5"/>
  <c r="E259" i="5"/>
  <c r="M262" i="2" l="1"/>
  <c r="N261" i="2"/>
  <c r="M263" i="3"/>
  <c r="N262" i="3"/>
  <c r="H270" i="3"/>
  <c r="D270" i="3"/>
  <c r="G270" i="3"/>
  <c r="I270" i="3"/>
  <c r="C271" i="3"/>
  <c r="F270" i="3"/>
  <c r="E270" i="3"/>
  <c r="K270" i="3" s="1"/>
  <c r="G272" i="2"/>
  <c r="F272" i="2"/>
  <c r="I272" i="2"/>
  <c r="E272" i="2"/>
  <c r="K272" i="2" s="1"/>
  <c r="C273" i="2"/>
  <c r="H272" i="2"/>
  <c r="D272" i="2"/>
  <c r="F259" i="5"/>
  <c r="E260" i="5"/>
  <c r="F273" i="2" l="1"/>
  <c r="I273" i="2"/>
  <c r="E273" i="2"/>
  <c r="K273" i="2" s="1"/>
  <c r="C274" i="2"/>
  <c r="H273" i="2"/>
  <c r="D273" i="2"/>
  <c r="G273" i="2"/>
  <c r="N263" i="3"/>
  <c r="M264" i="3"/>
  <c r="I271" i="3"/>
  <c r="E271" i="3"/>
  <c r="K271" i="3" s="1"/>
  <c r="H271" i="3"/>
  <c r="D271" i="3"/>
  <c r="C272" i="3"/>
  <c r="F271" i="3"/>
  <c r="G271" i="3"/>
  <c r="N262" i="2"/>
  <c r="M263" i="2"/>
  <c r="F260" i="5"/>
  <c r="E261" i="5"/>
  <c r="I274" i="2" l="1"/>
  <c r="E274" i="2"/>
  <c r="K274" i="2" s="1"/>
  <c r="C275" i="2"/>
  <c r="H274" i="2"/>
  <c r="D274" i="2"/>
  <c r="G274" i="2"/>
  <c r="F274" i="2"/>
  <c r="N263" i="2"/>
  <c r="M264" i="2"/>
  <c r="H272" i="3"/>
  <c r="C273" i="3"/>
  <c r="F272" i="3"/>
  <c r="I272" i="3"/>
  <c r="E272" i="3"/>
  <c r="K272" i="3" s="1"/>
  <c r="G272" i="3"/>
  <c r="D272" i="3"/>
  <c r="N264" i="3"/>
  <c r="M265" i="3"/>
  <c r="F261" i="5"/>
  <c r="E262" i="5"/>
  <c r="I273" i="3" l="1"/>
  <c r="E273" i="3"/>
  <c r="K273" i="3" s="1"/>
  <c r="G273" i="3"/>
  <c r="C274" i="3"/>
  <c r="F273" i="3"/>
  <c r="D273" i="3"/>
  <c r="H273" i="3"/>
  <c r="C276" i="2"/>
  <c r="H275" i="2"/>
  <c r="D275" i="2"/>
  <c r="G275" i="2"/>
  <c r="F275" i="2"/>
  <c r="I275" i="2"/>
  <c r="E275" i="2"/>
  <c r="K275" i="2" s="1"/>
  <c r="M266" i="3"/>
  <c r="N265" i="3"/>
  <c r="N264" i="2"/>
  <c r="M265" i="2"/>
  <c r="F262" i="5"/>
  <c r="E263" i="5"/>
  <c r="C275" i="3" l="1"/>
  <c r="F274" i="3"/>
  <c r="H274" i="3"/>
  <c r="D274" i="3"/>
  <c r="G274" i="3"/>
  <c r="I274" i="3"/>
  <c r="E274" i="3"/>
  <c r="K274" i="3" s="1"/>
  <c r="M267" i="3"/>
  <c r="N266" i="3"/>
  <c r="G276" i="2"/>
  <c r="F276" i="2"/>
  <c r="I276" i="2"/>
  <c r="E276" i="2"/>
  <c r="K276" i="2" s="1"/>
  <c r="C277" i="2"/>
  <c r="H276" i="2"/>
  <c r="D276" i="2"/>
  <c r="N265" i="2"/>
  <c r="M266" i="2"/>
  <c r="F263" i="5"/>
  <c r="E264" i="5"/>
  <c r="M267" i="2" l="1"/>
  <c r="N266" i="2"/>
  <c r="F277" i="2"/>
  <c r="I277" i="2"/>
  <c r="E277" i="2"/>
  <c r="K277" i="2" s="1"/>
  <c r="C278" i="2"/>
  <c r="H277" i="2"/>
  <c r="D277" i="2"/>
  <c r="G277" i="2"/>
  <c r="N267" i="3"/>
  <c r="M268" i="3"/>
  <c r="G275" i="3"/>
  <c r="C276" i="3"/>
  <c r="F275" i="3"/>
  <c r="I275" i="3"/>
  <c r="E275" i="3"/>
  <c r="K275" i="3" s="1"/>
  <c r="H275" i="3"/>
  <c r="D275" i="3"/>
  <c r="F264" i="5"/>
  <c r="E265" i="5"/>
  <c r="N268" i="3" l="1"/>
  <c r="M269" i="3"/>
  <c r="I278" i="2"/>
  <c r="E278" i="2"/>
  <c r="K278" i="2" s="1"/>
  <c r="C279" i="2"/>
  <c r="H278" i="2"/>
  <c r="D278" i="2"/>
  <c r="G278" i="2"/>
  <c r="F278" i="2"/>
  <c r="H276" i="3"/>
  <c r="D276" i="3"/>
  <c r="G276" i="3"/>
  <c r="C277" i="3"/>
  <c r="F276" i="3"/>
  <c r="I276" i="3"/>
  <c r="E276" i="3"/>
  <c r="K276" i="3" s="1"/>
  <c r="N267" i="2"/>
  <c r="M268" i="2"/>
  <c r="F265" i="5"/>
  <c r="E266" i="5"/>
  <c r="N268" i="2" l="1"/>
  <c r="M269" i="2"/>
  <c r="M270" i="3"/>
  <c r="N269" i="3"/>
  <c r="I277" i="3"/>
  <c r="E277" i="3"/>
  <c r="K277" i="3" s="1"/>
  <c r="H277" i="3"/>
  <c r="D277" i="3"/>
  <c r="G277" i="3"/>
  <c r="C278" i="3"/>
  <c r="F277" i="3"/>
  <c r="C280" i="2"/>
  <c r="H279" i="2"/>
  <c r="D279" i="2"/>
  <c r="G279" i="2"/>
  <c r="F279" i="2"/>
  <c r="I279" i="2"/>
  <c r="E279" i="2"/>
  <c r="K279" i="2" s="1"/>
  <c r="F266" i="5"/>
  <c r="E267" i="5"/>
  <c r="M271" i="3" l="1"/>
  <c r="N270" i="3"/>
  <c r="G280" i="2"/>
  <c r="F280" i="2"/>
  <c r="I280" i="2"/>
  <c r="E280" i="2"/>
  <c r="K280" i="2" s="1"/>
  <c r="C281" i="2"/>
  <c r="H280" i="2"/>
  <c r="D280" i="2"/>
  <c r="C279" i="3"/>
  <c r="F278" i="3"/>
  <c r="I278" i="3"/>
  <c r="E278" i="3"/>
  <c r="K278" i="3" s="1"/>
  <c r="H278" i="3"/>
  <c r="D278" i="3"/>
  <c r="G278" i="3"/>
  <c r="M270" i="2"/>
  <c r="N269" i="2"/>
  <c r="F267" i="5"/>
  <c r="E268" i="5"/>
  <c r="F281" i="2" l="1"/>
  <c r="I281" i="2"/>
  <c r="E281" i="2"/>
  <c r="K281" i="2" s="1"/>
  <c r="C282" i="2"/>
  <c r="H281" i="2"/>
  <c r="D281" i="2"/>
  <c r="G281" i="2"/>
  <c r="G279" i="3"/>
  <c r="C280" i="3"/>
  <c r="F279" i="3"/>
  <c r="I279" i="3"/>
  <c r="E279" i="3"/>
  <c r="K279" i="3" s="1"/>
  <c r="H279" i="3"/>
  <c r="D279" i="3"/>
  <c r="M271" i="2"/>
  <c r="N270" i="2"/>
  <c r="M272" i="3"/>
  <c r="N271" i="3"/>
  <c r="F268" i="5"/>
  <c r="E269" i="5"/>
  <c r="I282" i="2" l="1"/>
  <c r="E282" i="2"/>
  <c r="K282" i="2" s="1"/>
  <c r="C283" i="2"/>
  <c r="H282" i="2"/>
  <c r="D282" i="2"/>
  <c r="G282" i="2"/>
  <c r="F282" i="2"/>
  <c r="N271" i="2"/>
  <c r="M272" i="2"/>
  <c r="N272" i="3"/>
  <c r="M273" i="3"/>
  <c r="H280" i="3"/>
  <c r="D280" i="3"/>
  <c r="G280" i="3"/>
  <c r="C281" i="3"/>
  <c r="F280" i="3"/>
  <c r="I280" i="3"/>
  <c r="E280" i="3"/>
  <c r="K280" i="3" s="1"/>
  <c r="F269" i="5"/>
  <c r="E270" i="5"/>
  <c r="I281" i="3" l="1"/>
  <c r="E281" i="3"/>
  <c r="K281" i="3" s="1"/>
  <c r="H281" i="3"/>
  <c r="D281" i="3"/>
  <c r="G281" i="3"/>
  <c r="C282" i="3"/>
  <c r="F281" i="3"/>
  <c r="N273" i="3"/>
  <c r="M274" i="3"/>
  <c r="C284" i="2"/>
  <c r="H283" i="2"/>
  <c r="D283" i="2"/>
  <c r="G283" i="2"/>
  <c r="F283" i="2"/>
  <c r="I283" i="2"/>
  <c r="E283" i="2"/>
  <c r="K283" i="2" s="1"/>
  <c r="N272" i="2"/>
  <c r="M273" i="2"/>
  <c r="F270" i="5"/>
  <c r="E271" i="5"/>
  <c r="M274" i="2" l="1"/>
  <c r="N273" i="2"/>
  <c r="G284" i="2"/>
  <c r="F284" i="2"/>
  <c r="I284" i="2"/>
  <c r="E284" i="2"/>
  <c r="K284" i="2" s="1"/>
  <c r="C285" i="2"/>
  <c r="H284" i="2"/>
  <c r="D284" i="2"/>
  <c r="C283" i="3"/>
  <c r="F282" i="3"/>
  <c r="I282" i="3"/>
  <c r="E282" i="3"/>
  <c r="K282" i="3" s="1"/>
  <c r="H282" i="3"/>
  <c r="D282" i="3"/>
  <c r="G282" i="3"/>
  <c r="N274" i="3"/>
  <c r="M275" i="3"/>
  <c r="F271" i="5"/>
  <c r="E272" i="5"/>
  <c r="F285" i="2" l="1"/>
  <c r="I285" i="2"/>
  <c r="E285" i="2"/>
  <c r="K285" i="2" s="1"/>
  <c r="C286" i="2"/>
  <c r="H285" i="2"/>
  <c r="D285" i="2"/>
  <c r="G285" i="2"/>
  <c r="M276" i="3"/>
  <c r="N275" i="3"/>
  <c r="G283" i="3"/>
  <c r="C284" i="3"/>
  <c r="F283" i="3"/>
  <c r="I283" i="3"/>
  <c r="E283" i="3"/>
  <c r="K283" i="3" s="1"/>
  <c r="H283" i="3"/>
  <c r="D283" i="3"/>
  <c r="M275" i="2"/>
  <c r="N274" i="2"/>
  <c r="F272" i="5"/>
  <c r="E273" i="5"/>
  <c r="H284" i="3" l="1"/>
  <c r="D284" i="3"/>
  <c r="G284" i="3"/>
  <c r="C285" i="3"/>
  <c r="F284" i="3"/>
  <c r="I284" i="3"/>
  <c r="E284" i="3"/>
  <c r="K284" i="3" s="1"/>
  <c r="M277" i="3"/>
  <c r="N276" i="3"/>
  <c r="I286" i="2"/>
  <c r="E286" i="2"/>
  <c r="K286" i="2" s="1"/>
  <c r="C287" i="2"/>
  <c r="H286" i="2"/>
  <c r="D286" i="2"/>
  <c r="G286" i="2"/>
  <c r="F286" i="2"/>
  <c r="M276" i="2"/>
  <c r="N275" i="2"/>
  <c r="F273" i="5"/>
  <c r="E274" i="5"/>
  <c r="I285" i="3" l="1"/>
  <c r="E285" i="3"/>
  <c r="K285" i="3" s="1"/>
  <c r="H285" i="3"/>
  <c r="D285" i="3"/>
  <c r="G285" i="3"/>
  <c r="C286" i="3"/>
  <c r="F285" i="3"/>
  <c r="C288" i="2"/>
  <c r="H287" i="2"/>
  <c r="D287" i="2"/>
  <c r="G287" i="2"/>
  <c r="F287" i="2"/>
  <c r="I287" i="2"/>
  <c r="E287" i="2"/>
  <c r="K287" i="2" s="1"/>
  <c r="N277" i="3"/>
  <c r="M278" i="3"/>
  <c r="N276" i="2"/>
  <c r="M277" i="2"/>
  <c r="F274" i="5"/>
  <c r="E275" i="5"/>
  <c r="G288" i="2" l="1"/>
  <c r="F288" i="2"/>
  <c r="I288" i="2"/>
  <c r="E288" i="2"/>
  <c r="K288" i="2" s="1"/>
  <c r="C289" i="2"/>
  <c r="H288" i="2"/>
  <c r="D288" i="2"/>
  <c r="M278" i="2"/>
  <c r="N277" i="2"/>
  <c r="C287" i="3"/>
  <c r="F286" i="3"/>
  <c r="I286" i="3"/>
  <c r="E286" i="3"/>
  <c r="K286" i="3" s="1"/>
  <c r="H286" i="3"/>
  <c r="D286" i="3"/>
  <c r="G286" i="3"/>
  <c r="N278" i="3"/>
  <c r="M279" i="3"/>
  <c r="F275" i="5"/>
  <c r="E276" i="5"/>
  <c r="N278" i="2" l="1"/>
  <c r="M279" i="2"/>
  <c r="M280" i="3"/>
  <c r="N279" i="3"/>
  <c r="G287" i="3"/>
  <c r="C288" i="3"/>
  <c r="F287" i="3"/>
  <c r="I287" i="3"/>
  <c r="E287" i="3"/>
  <c r="K287" i="3" s="1"/>
  <c r="H287" i="3"/>
  <c r="D287" i="3"/>
  <c r="F289" i="2"/>
  <c r="I289" i="2"/>
  <c r="E289" i="2"/>
  <c r="K289" i="2" s="1"/>
  <c r="C290" i="2"/>
  <c r="H289" i="2"/>
  <c r="D289" i="2"/>
  <c r="G289" i="2"/>
  <c r="F276" i="5"/>
  <c r="E277" i="5"/>
  <c r="I290" i="2" l="1"/>
  <c r="E290" i="2"/>
  <c r="K290" i="2" s="1"/>
  <c r="C291" i="2"/>
  <c r="H290" i="2"/>
  <c r="D290" i="2"/>
  <c r="G290" i="2"/>
  <c r="F290" i="2"/>
  <c r="M281" i="3"/>
  <c r="N280" i="3"/>
  <c r="H288" i="3"/>
  <c r="D288" i="3"/>
  <c r="G288" i="3"/>
  <c r="C289" i="3"/>
  <c r="F288" i="3"/>
  <c r="I288" i="3"/>
  <c r="E288" i="3"/>
  <c r="K288" i="3" s="1"/>
  <c r="M280" i="2"/>
  <c r="N279" i="2"/>
  <c r="F277" i="5"/>
  <c r="E278" i="5"/>
  <c r="N281" i="3" l="1"/>
  <c r="M282" i="3"/>
  <c r="C292" i="2"/>
  <c r="H291" i="2"/>
  <c r="D291" i="2"/>
  <c r="G291" i="2"/>
  <c r="F291" i="2"/>
  <c r="I291" i="2"/>
  <c r="E291" i="2"/>
  <c r="K291" i="2" s="1"/>
  <c r="N280" i="2"/>
  <c r="M281" i="2"/>
  <c r="I289" i="3"/>
  <c r="E289" i="3"/>
  <c r="K289" i="3" s="1"/>
  <c r="H289" i="3"/>
  <c r="D289" i="3"/>
  <c r="G289" i="3"/>
  <c r="C290" i="3"/>
  <c r="F289" i="3"/>
  <c r="F278" i="5"/>
  <c r="E279" i="5"/>
  <c r="C291" i="3" l="1"/>
  <c r="F290" i="3"/>
  <c r="I290" i="3"/>
  <c r="E290" i="3"/>
  <c r="K290" i="3" s="1"/>
  <c r="H290" i="3"/>
  <c r="D290" i="3"/>
  <c r="G290" i="3"/>
  <c r="M282" i="2"/>
  <c r="N281" i="2"/>
  <c r="G292" i="2"/>
  <c r="F292" i="2"/>
  <c r="I292" i="2"/>
  <c r="E292" i="2"/>
  <c r="K292" i="2" s="1"/>
  <c r="C293" i="2"/>
  <c r="H292" i="2"/>
  <c r="D292" i="2"/>
  <c r="N282" i="3"/>
  <c r="M283" i="3"/>
  <c r="F279" i="5"/>
  <c r="E280" i="5"/>
  <c r="N282" i="2" l="1"/>
  <c r="M283" i="2"/>
  <c r="M284" i="3"/>
  <c r="N283" i="3"/>
  <c r="F293" i="2"/>
  <c r="I293" i="2"/>
  <c r="E293" i="2"/>
  <c r="K293" i="2" s="1"/>
  <c r="C294" i="2"/>
  <c r="H293" i="2"/>
  <c r="D293" i="2"/>
  <c r="G293" i="2"/>
  <c r="G291" i="3"/>
  <c r="C292" i="3"/>
  <c r="F291" i="3"/>
  <c r="I291" i="3"/>
  <c r="E291" i="3"/>
  <c r="K291" i="3" s="1"/>
  <c r="H291" i="3"/>
  <c r="D291" i="3"/>
  <c r="F280" i="5"/>
  <c r="E281" i="5"/>
  <c r="I294" i="2" l="1"/>
  <c r="E294" i="2"/>
  <c r="K294" i="2" s="1"/>
  <c r="C295" i="2"/>
  <c r="H294" i="2"/>
  <c r="D294" i="2"/>
  <c r="G294" i="2"/>
  <c r="F294" i="2"/>
  <c r="M285" i="3"/>
  <c r="N284" i="3"/>
  <c r="N283" i="2"/>
  <c r="M284" i="2"/>
  <c r="H292" i="3"/>
  <c r="D292" i="3"/>
  <c r="G292" i="3"/>
  <c r="C293" i="3"/>
  <c r="F292" i="3"/>
  <c r="I292" i="3"/>
  <c r="E292" i="3"/>
  <c r="K292" i="3" s="1"/>
  <c r="F281" i="5"/>
  <c r="E282" i="5"/>
  <c r="N285" i="3" l="1"/>
  <c r="M286" i="3"/>
  <c r="I293" i="3"/>
  <c r="E293" i="3"/>
  <c r="K293" i="3" s="1"/>
  <c r="H293" i="3"/>
  <c r="D293" i="3"/>
  <c r="G293" i="3"/>
  <c r="C294" i="3"/>
  <c r="F293" i="3"/>
  <c r="N284" i="2"/>
  <c r="M285" i="2"/>
  <c r="C296" i="2"/>
  <c r="H295" i="2"/>
  <c r="D295" i="2"/>
  <c r="G295" i="2"/>
  <c r="F295" i="2"/>
  <c r="I295" i="2"/>
  <c r="E295" i="2"/>
  <c r="K295" i="2" s="1"/>
  <c r="F282" i="5"/>
  <c r="E283" i="5"/>
  <c r="C295" i="3" l="1"/>
  <c r="F294" i="3"/>
  <c r="I294" i="3"/>
  <c r="E294" i="3"/>
  <c r="K294" i="3" s="1"/>
  <c r="H294" i="3"/>
  <c r="D294" i="3"/>
  <c r="G294" i="3"/>
  <c r="G296" i="2"/>
  <c r="F296" i="2"/>
  <c r="I296" i="2"/>
  <c r="E296" i="2"/>
  <c r="K296" i="2" s="1"/>
  <c r="C297" i="2"/>
  <c r="H296" i="2"/>
  <c r="D296" i="2"/>
  <c r="M286" i="2"/>
  <c r="N285" i="2"/>
  <c r="N286" i="3"/>
  <c r="M287" i="3"/>
  <c r="F283" i="5"/>
  <c r="E284" i="5"/>
  <c r="F297" i="2" l="1"/>
  <c r="I297" i="2"/>
  <c r="E297" i="2"/>
  <c r="K297" i="2" s="1"/>
  <c r="C298" i="2"/>
  <c r="H297" i="2"/>
  <c r="D297" i="2"/>
  <c r="G297" i="2"/>
  <c r="M287" i="2"/>
  <c r="N286" i="2"/>
  <c r="M288" i="3"/>
  <c r="N287" i="3"/>
  <c r="G295" i="3"/>
  <c r="C296" i="3"/>
  <c r="F295" i="3"/>
  <c r="I295" i="3"/>
  <c r="E295" i="3"/>
  <c r="K295" i="3" s="1"/>
  <c r="H295" i="3"/>
  <c r="D295" i="3"/>
  <c r="F284" i="5"/>
  <c r="E285" i="5"/>
  <c r="N287" i="2" l="1"/>
  <c r="M288" i="2"/>
  <c r="I298" i="2"/>
  <c r="E298" i="2"/>
  <c r="K298" i="2" s="1"/>
  <c r="C299" i="2"/>
  <c r="H298" i="2"/>
  <c r="D298" i="2"/>
  <c r="G298" i="2"/>
  <c r="F298" i="2"/>
  <c r="M289" i="3"/>
  <c r="N288" i="3"/>
  <c r="H296" i="3"/>
  <c r="C297" i="3"/>
  <c r="I296" i="3"/>
  <c r="D296" i="3"/>
  <c r="G296" i="3"/>
  <c r="F296" i="3"/>
  <c r="E296" i="3"/>
  <c r="K296" i="3" s="1"/>
  <c r="F285" i="5"/>
  <c r="E286" i="5"/>
  <c r="N289" i="3" l="1"/>
  <c r="M290" i="3"/>
  <c r="N288" i="2"/>
  <c r="M289" i="2"/>
  <c r="I297" i="3"/>
  <c r="E297" i="3"/>
  <c r="K297" i="3" s="1"/>
  <c r="C298" i="3"/>
  <c r="H297" i="3"/>
  <c r="G297" i="3"/>
  <c r="F297" i="3"/>
  <c r="D297" i="3"/>
  <c r="C300" i="2"/>
  <c r="H299" i="2"/>
  <c r="D299" i="2"/>
  <c r="G299" i="2"/>
  <c r="F299" i="2"/>
  <c r="I299" i="2"/>
  <c r="E299" i="2"/>
  <c r="K299" i="2" s="1"/>
  <c r="F286" i="5"/>
  <c r="E287" i="5"/>
  <c r="G300" i="2" l="1"/>
  <c r="F300" i="2"/>
  <c r="I300" i="2"/>
  <c r="E300" i="2"/>
  <c r="K300" i="2" s="1"/>
  <c r="C301" i="2"/>
  <c r="H300" i="2"/>
  <c r="D300" i="2"/>
  <c r="M290" i="2"/>
  <c r="N289" i="2"/>
  <c r="C299" i="3"/>
  <c r="F298" i="3"/>
  <c r="H298" i="3"/>
  <c r="G298" i="3"/>
  <c r="E298" i="3"/>
  <c r="K298" i="3" s="1"/>
  <c r="I298" i="3"/>
  <c r="D298" i="3"/>
  <c r="N290" i="3"/>
  <c r="M291" i="3"/>
  <c r="F287" i="5"/>
  <c r="E288" i="5"/>
  <c r="M291" i="2" l="1"/>
  <c r="N290" i="2"/>
  <c r="M292" i="3"/>
  <c r="N291" i="3"/>
  <c r="H299" i="3"/>
  <c r="G299" i="3"/>
  <c r="I299" i="3"/>
  <c r="C300" i="3"/>
  <c r="F299" i="3"/>
  <c r="E299" i="3"/>
  <c r="K299" i="3" s="1"/>
  <c r="D299" i="3"/>
  <c r="F301" i="2"/>
  <c r="I301" i="2"/>
  <c r="E301" i="2"/>
  <c r="K301" i="2" s="1"/>
  <c r="C302" i="2"/>
  <c r="H301" i="2"/>
  <c r="D301" i="2"/>
  <c r="G301" i="2"/>
  <c r="F288" i="5"/>
  <c r="E289" i="5"/>
  <c r="I300" i="3" l="1"/>
  <c r="E300" i="3"/>
  <c r="K300" i="3" s="1"/>
  <c r="H300" i="3"/>
  <c r="D300" i="3"/>
  <c r="C301" i="3"/>
  <c r="F300" i="3"/>
  <c r="G300" i="3"/>
  <c r="I302" i="2"/>
  <c r="E302" i="2"/>
  <c r="K302" i="2" s="1"/>
  <c r="C303" i="2"/>
  <c r="H302" i="2"/>
  <c r="D302" i="2"/>
  <c r="G302" i="2"/>
  <c r="F302" i="2"/>
  <c r="M293" i="3"/>
  <c r="N292" i="3"/>
  <c r="M292" i="2"/>
  <c r="N291" i="2"/>
  <c r="F289" i="5"/>
  <c r="E290" i="5"/>
  <c r="N293" i="3" l="1"/>
  <c r="M294" i="3"/>
  <c r="C304" i="2"/>
  <c r="H303" i="2"/>
  <c r="D303" i="2"/>
  <c r="G303" i="2"/>
  <c r="F303" i="2"/>
  <c r="I303" i="2"/>
  <c r="E303" i="2"/>
  <c r="K303" i="2" s="1"/>
  <c r="N292" i="2"/>
  <c r="M293" i="2"/>
  <c r="C302" i="3"/>
  <c r="F301" i="3"/>
  <c r="I301" i="3"/>
  <c r="E301" i="3"/>
  <c r="K301" i="3" s="1"/>
  <c r="H301" i="3"/>
  <c r="G301" i="3"/>
  <c r="D301" i="3"/>
  <c r="F290" i="5"/>
  <c r="E291" i="5"/>
  <c r="G302" i="3" l="1"/>
  <c r="C303" i="3"/>
  <c r="F302" i="3"/>
  <c r="H302" i="3"/>
  <c r="E302" i="3"/>
  <c r="K302" i="3" s="1"/>
  <c r="D302" i="3"/>
  <c r="I302" i="3"/>
  <c r="N293" i="2"/>
  <c r="M294" i="2"/>
  <c r="G304" i="2"/>
  <c r="F304" i="2"/>
  <c r="I304" i="2"/>
  <c r="E304" i="2"/>
  <c r="K304" i="2" s="1"/>
  <c r="C305" i="2"/>
  <c r="H304" i="2"/>
  <c r="D304" i="2"/>
  <c r="N294" i="3"/>
  <c r="M295" i="3"/>
  <c r="F291" i="5"/>
  <c r="E292" i="5"/>
  <c r="M296" i="3" l="1"/>
  <c r="N295" i="3"/>
  <c r="F305" i="2"/>
  <c r="I305" i="2"/>
  <c r="E305" i="2"/>
  <c r="K305" i="2" s="1"/>
  <c r="C306" i="2"/>
  <c r="H305" i="2"/>
  <c r="D305" i="2"/>
  <c r="G305" i="2"/>
  <c r="H303" i="3"/>
  <c r="D303" i="3"/>
  <c r="G303" i="3"/>
  <c r="E303" i="3"/>
  <c r="K303" i="3" s="1"/>
  <c r="I303" i="3"/>
  <c r="C304" i="3"/>
  <c r="F303" i="3"/>
  <c r="M295" i="2"/>
  <c r="N294" i="2"/>
  <c r="F292" i="5"/>
  <c r="E293" i="5"/>
  <c r="I304" i="3" l="1"/>
  <c r="E304" i="3"/>
  <c r="K304" i="3" s="1"/>
  <c r="H304" i="3"/>
  <c r="D304" i="3"/>
  <c r="G304" i="3"/>
  <c r="C305" i="3"/>
  <c r="F304" i="3"/>
  <c r="I306" i="2"/>
  <c r="E306" i="2"/>
  <c r="K306" i="2" s="1"/>
  <c r="C307" i="2"/>
  <c r="H306" i="2"/>
  <c r="D306" i="2"/>
  <c r="G306" i="2"/>
  <c r="F306" i="2"/>
  <c r="N295" i="2"/>
  <c r="M296" i="2"/>
  <c r="M297" i="3"/>
  <c r="N296" i="3"/>
  <c r="F293" i="5"/>
  <c r="E294" i="5"/>
  <c r="N296" i="2" l="1"/>
  <c r="M297" i="2"/>
  <c r="C308" i="2"/>
  <c r="H307" i="2"/>
  <c r="D307" i="2"/>
  <c r="G307" i="2"/>
  <c r="F307" i="2"/>
  <c r="I307" i="2"/>
  <c r="E307" i="2"/>
  <c r="K307" i="2" s="1"/>
  <c r="C306" i="3"/>
  <c r="F305" i="3"/>
  <c r="I305" i="3"/>
  <c r="E305" i="3"/>
  <c r="K305" i="3" s="1"/>
  <c r="G305" i="3"/>
  <c r="D305" i="3"/>
  <c r="H305" i="3"/>
  <c r="N297" i="3"/>
  <c r="M298" i="3"/>
  <c r="F294" i="5"/>
  <c r="E295" i="5"/>
  <c r="G308" i="2" l="1"/>
  <c r="F308" i="2"/>
  <c r="I308" i="2"/>
  <c r="E308" i="2"/>
  <c r="K308" i="2" s="1"/>
  <c r="C309" i="2"/>
  <c r="H308" i="2"/>
  <c r="D308" i="2"/>
  <c r="M299" i="3"/>
  <c r="N298" i="3"/>
  <c r="G306" i="3"/>
  <c r="C307" i="3"/>
  <c r="F306" i="3"/>
  <c r="D306" i="3"/>
  <c r="I306" i="3"/>
  <c r="H306" i="3"/>
  <c r="E306" i="3"/>
  <c r="K306" i="3" s="1"/>
  <c r="M298" i="2"/>
  <c r="N297" i="2"/>
  <c r="F295" i="5"/>
  <c r="E296" i="5"/>
  <c r="M300" i="3" l="1"/>
  <c r="N299" i="3"/>
  <c r="C308" i="3"/>
  <c r="F307" i="3"/>
  <c r="H307" i="3"/>
  <c r="D307" i="3"/>
  <c r="G307" i="3"/>
  <c r="I307" i="3"/>
  <c r="E307" i="3"/>
  <c r="K307" i="3" s="1"/>
  <c r="N298" i="2"/>
  <c r="M299" i="2"/>
  <c r="F309" i="2"/>
  <c r="I309" i="2"/>
  <c r="E309" i="2"/>
  <c r="K309" i="2" s="1"/>
  <c r="C310" i="2"/>
  <c r="H309" i="2"/>
  <c r="D309" i="2"/>
  <c r="G309" i="2"/>
  <c r="F296" i="5"/>
  <c r="E297" i="5"/>
  <c r="I310" i="2" l="1"/>
  <c r="E310" i="2"/>
  <c r="K310" i="2" s="1"/>
  <c r="C311" i="2"/>
  <c r="H310" i="2"/>
  <c r="D310" i="2"/>
  <c r="G310" i="2"/>
  <c r="F310" i="2"/>
  <c r="N299" i="2"/>
  <c r="M300" i="2"/>
  <c r="G308" i="3"/>
  <c r="I308" i="3"/>
  <c r="E308" i="3"/>
  <c r="K308" i="3" s="1"/>
  <c r="H308" i="3"/>
  <c r="D308" i="3"/>
  <c r="F308" i="3"/>
  <c r="C309" i="3"/>
  <c r="N300" i="3"/>
  <c r="M301" i="3"/>
  <c r="F297" i="5"/>
  <c r="E298" i="5"/>
  <c r="C312" i="2" l="1"/>
  <c r="H311" i="2"/>
  <c r="D311" i="2"/>
  <c r="G311" i="2"/>
  <c r="F311" i="2"/>
  <c r="I311" i="2"/>
  <c r="E311" i="2"/>
  <c r="K311" i="2" s="1"/>
  <c r="H309" i="3"/>
  <c r="D309" i="3"/>
  <c r="C310" i="3"/>
  <c r="F309" i="3"/>
  <c r="I309" i="3"/>
  <c r="E309" i="3"/>
  <c r="K309" i="3" s="1"/>
  <c r="G309" i="3"/>
  <c r="N301" i="3"/>
  <c r="M302" i="3"/>
  <c r="N300" i="2"/>
  <c r="M301" i="2"/>
  <c r="F298" i="5"/>
  <c r="E299" i="5"/>
  <c r="M303" i="3" l="1"/>
  <c r="N302" i="3"/>
  <c r="M302" i="2"/>
  <c r="N301" i="2"/>
  <c r="I310" i="3"/>
  <c r="E310" i="3"/>
  <c r="K310" i="3" s="1"/>
  <c r="H310" i="3"/>
  <c r="D310" i="3"/>
  <c r="G310" i="3"/>
  <c r="C311" i="3"/>
  <c r="F310" i="3"/>
  <c r="G312" i="2"/>
  <c r="F312" i="2"/>
  <c r="I312" i="2"/>
  <c r="E312" i="2"/>
  <c r="K312" i="2" s="1"/>
  <c r="C313" i="2"/>
  <c r="H312" i="2"/>
  <c r="D312" i="2"/>
  <c r="F299" i="5"/>
  <c r="E300" i="5"/>
  <c r="F313" i="2" l="1"/>
  <c r="I313" i="2"/>
  <c r="E313" i="2"/>
  <c r="K313" i="2" s="1"/>
  <c r="C314" i="2"/>
  <c r="H313" i="2"/>
  <c r="D313" i="2"/>
  <c r="G313" i="2"/>
  <c r="M303" i="2"/>
  <c r="N302" i="2"/>
  <c r="C312" i="3"/>
  <c r="F311" i="3"/>
  <c r="I311" i="3"/>
  <c r="E311" i="3"/>
  <c r="K311" i="3" s="1"/>
  <c r="H311" i="3"/>
  <c r="D311" i="3"/>
  <c r="G311" i="3"/>
  <c r="M304" i="3"/>
  <c r="N303" i="3"/>
  <c r="F300" i="5"/>
  <c r="E301" i="5"/>
  <c r="M304" i="2" l="1"/>
  <c r="N303" i="2"/>
  <c r="I314" i="2"/>
  <c r="E314" i="2"/>
  <c r="K314" i="2" s="1"/>
  <c r="C315" i="2"/>
  <c r="H314" i="2"/>
  <c r="D314" i="2"/>
  <c r="G314" i="2"/>
  <c r="F314" i="2"/>
  <c r="G312" i="3"/>
  <c r="C313" i="3"/>
  <c r="F312" i="3"/>
  <c r="I312" i="3"/>
  <c r="E312" i="3"/>
  <c r="K312" i="3" s="1"/>
  <c r="H312" i="3"/>
  <c r="D312" i="3"/>
  <c r="N304" i="3"/>
  <c r="M305" i="3"/>
  <c r="F301" i="5"/>
  <c r="E302" i="5"/>
  <c r="H313" i="3" l="1"/>
  <c r="D313" i="3"/>
  <c r="G313" i="3"/>
  <c r="C314" i="3"/>
  <c r="F313" i="3"/>
  <c r="I313" i="3"/>
  <c r="E313" i="3"/>
  <c r="K313" i="3" s="1"/>
  <c r="N305" i="3"/>
  <c r="M306" i="3"/>
  <c r="C316" i="2"/>
  <c r="H315" i="2"/>
  <c r="D315" i="2"/>
  <c r="G315" i="2"/>
  <c r="F315" i="2"/>
  <c r="I315" i="2"/>
  <c r="E315" i="2"/>
  <c r="K315" i="2" s="1"/>
  <c r="N304" i="2"/>
  <c r="M305" i="2"/>
  <c r="F302" i="5"/>
  <c r="E303" i="5"/>
  <c r="I314" i="3" l="1"/>
  <c r="E314" i="3"/>
  <c r="K314" i="3" s="1"/>
  <c r="H314" i="3"/>
  <c r="D314" i="3"/>
  <c r="G314" i="3"/>
  <c r="C315" i="3"/>
  <c r="F314" i="3"/>
  <c r="M306" i="2"/>
  <c r="N305" i="2"/>
  <c r="G316" i="2"/>
  <c r="F316" i="2"/>
  <c r="I316" i="2"/>
  <c r="E316" i="2"/>
  <c r="K316" i="2" s="1"/>
  <c r="C317" i="2"/>
  <c r="H316" i="2"/>
  <c r="D316" i="2"/>
  <c r="N306" i="3"/>
  <c r="M307" i="3"/>
  <c r="F303" i="5"/>
  <c r="E304" i="5"/>
  <c r="M307" i="2" l="1"/>
  <c r="N306" i="2"/>
  <c r="M308" i="3"/>
  <c r="N307" i="3"/>
  <c r="F317" i="2"/>
  <c r="I317" i="2"/>
  <c r="E317" i="2"/>
  <c r="K317" i="2" s="1"/>
  <c r="C318" i="2"/>
  <c r="H317" i="2"/>
  <c r="D317" i="2"/>
  <c r="G317" i="2"/>
  <c r="C316" i="3"/>
  <c r="F315" i="3"/>
  <c r="I315" i="3"/>
  <c r="E315" i="3"/>
  <c r="K315" i="3" s="1"/>
  <c r="H315" i="3"/>
  <c r="D315" i="3"/>
  <c r="G315" i="3"/>
  <c r="F304" i="5"/>
  <c r="E305" i="5"/>
  <c r="G316" i="3" l="1"/>
  <c r="C317" i="3"/>
  <c r="F316" i="3"/>
  <c r="I316" i="3"/>
  <c r="E316" i="3"/>
  <c r="K316" i="3" s="1"/>
  <c r="H316" i="3"/>
  <c r="D316" i="3"/>
  <c r="I318" i="2"/>
  <c r="E318" i="2"/>
  <c r="K318" i="2" s="1"/>
  <c r="C319" i="2"/>
  <c r="H318" i="2"/>
  <c r="D318" i="2"/>
  <c r="G318" i="2"/>
  <c r="F318" i="2"/>
  <c r="M309" i="3"/>
  <c r="N308" i="3"/>
  <c r="N307" i="2"/>
  <c r="M308" i="2"/>
  <c r="F305" i="5"/>
  <c r="E306" i="5"/>
  <c r="M310" i="3" l="1"/>
  <c r="N309" i="3"/>
  <c r="N308" i="2"/>
  <c r="M309" i="2"/>
  <c r="C320" i="2"/>
  <c r="H319" i="2"/>
  <c r="D319" i="2"/>
  <c r="G319" i="2"/>
  <c r="F319" i="2"/>
  <c r="I319" i="2"/>
  <c r="E319" i="2"/>
  <c r="K319" i="2" s="1"/>
  <c r="H317" i="3"/>
  <c r="D317" i="3"/>
  <c r="G317" i="3"/>
  <c r="C318" i="3"/>
  <c r="F317" i="3"/>
  <c r="I317" i="3"/>
  <c r="E317" i="3"/>
  <c r="K317" i="3" s="1"/>
  <c r="F306" i="5"/>
  <c r="E307" i="5"/>
  <c r="N309" i="2" l="1"/>
  <c r="M310" i="2"/>
  <c r="I318" i="3"/>
  <c r="E318" i="3"/>
  <c r="K318" i="3" s="1"/>
  <c r="H318" i="3"/>
  <c r="D318" i="3"/>
  <c r="G318" i="3"/>
  <c r="C319" i="3"/>
  <c r="F318" i="3"/>
  <c r="G320" i="2"/>
  <c r="F320" i="2"/>
  <c r="I320" i="2"/>
  <c r="E320" i="2"/>
  <c r="K320" i="2" s="1"/>
  <c r="C321" i="2"/>
  <c r="H320" i="2"/>
  <c r="D320" i="2"/>
  <c r="N310" i="3"/>
  <c r="M311" i="3"/>
  <c r="F307" i="5"/>
  <c r="E308" i="5"/>
  <c r="C320" i="3" l="1"/>
  <c r="F319" i="3"/>
  <c r="I319" i="3"/>
  <c r="E319" i="3"/>
  <c r="K319" i="3" s="1"/>
  <c r="H319" i="3"/>
  <c r="D319" i="3"/>
  <c r="G319" i="3"/>
  <c r="N311" i="3"/>
  <c r="M312" i="3"/>
  <c r="F321" i="2"/>
  <c r="I321" i="2"/>
  <c r="E321" i="2"/>
  <c r="K321" i="2" s="1"/>
  <c r="C322" i="2"/>
  <c r="H321" i="2"/>
  <c r="D321" i="2"/>
  <c r="G321" i="2"/>
  <c r="N310" i="2"/>
  <c r="M311" i="2"/>
  <c r="F308" i="5"/>
  <c r="E309" i="5"/>
  <c r="N311" i="2" l="1"/>
  <c r="M312" i="2"/>
  <c r="I322" i="2"/>
  <c r="E322" i="2"/>
  <c r="K322" i="2" s="1"/>
  <c r="C323" i="2"/>
  <c r="H322" i="2"/>
  <c r="D322" i="2"/>
  <c r="G322" i="2"/>
  <c r="F322" i="2"/>
  <c r="M313" i="3"/>
  <c r="N312" i="3"/>
  <c r="G320" i="3"/>
  <c r="C321" i="3"/>
  <c r="F320" i="3"/>
  <c r="I320" i="3"/>
  <c r="E320" i="3"/>
  <c r="K320" i="3" s="1"/>
  <c r="H320" i="3"/>
  <c r="D320" i="3"/>
  <c r="F309" i="5"/>
  <c r="E310" i="5"/>
  <c r="M314" i="3" l="1"/>
  <c r="N313" i="3"/>
  <c r="N312" i="2"/>
  <c r="M313" i="2"/>
  <c r="H321" i="3"/>
  <c r="D321" i="3"/>
  <c r="G321" i="3"/>
  <c r="C322" i="3"/>
  <c r="F321" i="3"/>
  <c r="I321" i="3"/>
  <c r="E321" i="3"/>
  <c r="K321" i="3" s="1"/>
  <c r="C324" i="2"/>
  <c r="H323" i="2"/>
  <c r="D323" i="2"/>
  <c r="G323" i="2"/>
  <c r="F323" i="2"/>
  <c r="I323" i="2"/>
  <c r="E323" i="2"/>
  <c r="K323" i="2" s="1"/>
  <c r="F310" i="5"/>
  <c r="E311" i="5"/>
  <c r="G324" i="2" l="1"/>
  <c r="F324" i="2"/>
  <c r="I324" i="2"/>
  <c r="E324" i="2"/>
  <c r="K324" i="2" s="1"/>
  <c r="C325" i="2"/>
  <c r="H324" i="2"/>
  <c r="D324" i="2"/>
  <c r="G322" i="3"/>
  <c r="C323" i="3"/>
  <c r="F322" i="3"/>
  <c r="E322" i="3"/>
  <c r="K322" i="3" s="1"/>
  <c r="D322" i="3"/>
  <c r="I322" i="3"/>
  <c r="H322" i="3"/>
  <c r="N313" i="2"/>
  <c r="M314" i="2"/>
  <c r="N314" i="3"/>
  <c r="M315" i="3"/>
  <c r="F311" i="5"/>
  <c r="E312" i="5"/>
  <c r="M315" i="2" l="1"/>
  <c r="N314" i="2"/>
  <c r="N315" i="3"/>
  <c r="M316" i="3"/>
  <c r="H323" i="3"/>
  <c r="D323" i="3"/>
  <c r="G323" i="3"/>
  <c r="I323" i="3"/>
  <c r="C324" i="3"/>
  <c r="F323" i="3"/>
  <c r="E323" i="3"/>
  <c r="K323" i="3" s="1"/>
  <c r="F325" i="2"/>
  <c r="I325" i="2"/>
  <c r="E325" i="2"/>
  <c r="K325" i="2" s="1"/>
  <c r="C326" i="2"/>
  <c r="H325" i="2"/>
  <c r="D325" i="2"/>
  <c r="G325" i="2"/>
  <c r="F312" i="5"/>
  <c r="E313" i="5"/>
  <c r="M317" i="3" l="1"/>
  <c r="N316" i="3"/>
  <c r="I326" i="2"/>
  <c r="E326" i="2"/>
  <c r="K326" i="2" s="1"/>
  <c r="C327" i="2"/>
  <c r="H326" i="2"/>
  <c r="D326" i="2"/>
  <c r="G326" i="2"/>
  <c r="F326" i="2"/>
  <c r="I324" i="3"/>
  <c r="E324" i="3"/>
  <c r="K324" i="3" s="1"/>
  <c r="H324" i="3"/>
  <c r="D324" i="3"/>
  <c r="G324" i="3"/>
  <c r="C325" i="3"/>
  <c r="F324" i="3"/>
  <c r="N315" i="2"/>
  <c r="M316" i="2"/>
  <c r="F313" i="5"/>
  <c r="E314" i="5"/>
  <c r="C326" i="3" l="1"/>
  <c r="F325" i="3"/>
  <c r="I325" i="3"/>
  <c r="E325" i="3"/>
  <c r="K325" i="3" s="1"/>
  <c r="D325" i="3"/>
  <c r="H325" i="3"/>
  <c r="G325" i="3"/>
  <c r="M317" i="2"/>
  <c r="N316" i="2"/>
  <c r="C328" i="2"/>
  <c r="H327" i="2"/>
  <c r="D327" i="2"/>
  <c r="G327" i="2"/>
  <c r="F327" i="2"/>
  <c r="I327" i="2"/>
  <c r="E327" i="2"/>
  <c r="K327" i="2" s="1"/>
  <c r="M318" i="3"/>
  <c r="N317" i="3"/>
  <c r="F314" i="5"/>
  <c r="E315" i="5"/>
  <c r="M318" i="2" l="1"/>
  <c r="N317" i="2"/>
  <c r="G328" i="2"/>
  <c r="F328" i="2"/>
  <c r="I328" i="2"/>
  <c r="E328" i="2"/>
  <c r="K328" i="2" s="1"/>
  <c r="C329" i="2"/>
  <c r="H328" i="2"/>
  <c r="D328" i="2"/>
  <c r="N318" i="3"/>
  <c r="M319" i="3"/>
  <c r="G326" i="3"/>
  <c r="C327" i="3"/>
  <c r="F326" i="3"/>
  <c r="I326" i="3"/>
  <c r="H326" i="3"/>
  <c r="E326" i="3"/>
  <c r="K326" i="3" s="1"/>
  <c r="D326" i="3"/>
  <c r="F315" i="5"/>
  <c r="E316" i="5"/>
  <c r="N319" i="3" l="1"/>
  <c r="M320" i="3"/>
  <c r="F329" i="2"/>
  <c r="I329" i="2"/>
  <c r="E329" i="2"/>
  <c r="K329" i="2" s="1"/>
  <c r="C330" i="2"/>
  <c r="H329" i="2"/>
  <c r="D329" i="2"/>
  <c r="G329" i="2"/>
  <c r="H327" i="3"/>
  <c r="D327" i="3"/>
  <c r="G327" i="3"/>
  <c r="C328" i="3"/>
  <c r="F327" i="3"/>
  <c r="E327" i="3"/>
  <c r="K327" i="3" s="1"/>
  <c r="I327" i="3"/>
  <c r="M319" i="2"/>
  <c r="N318" i="2"/>
  <c r="F316" i="5"/>
  <c r="E317" i="5"/>
  <c r="I330" i="2" l="1"/>
  <c r="E330" i="2"/>
  <c r="K330" i="2" s="1"/>
  <c r="C331" i="2"/>
  <c r="H330" i="2"/>
  <c r="D330" i="2"/>
  <c r="G330" i="2"/>
  <c r="F330" i="2"/>
  <c r="M321" i="3"/>
  <c r="N320" i="3"/>
  <c r="N319" i="2"/>
  <c r="M320" i="2"/>
  <c r="I328" i="3"/>
  <c r="E328" i="3"/>
  <c r="K328" i="3" s="1"/>
  <c r="H328" i="3"/>
  <c r="D328" i="3"/>
  <c r="G328" i="3"/>
  <c r="C329" i="3"/>
  <c r="F328" i="3"/>
  <c r="F317" i="5"/>
  <c r="E318" i="5"/>
  <c r="M322" i="3" l="1"/>
  <c r="N321" i="3"/>
  <c r="N320" i="2"/>
  <c r="M321" i="2"/>
  <c r="C332" i="2"/>
  <c r="H331" i="2"/>
  <c r="D331" i="2"/>
  <c r="G331" i="2"/>
  <c r="F331" i="2"/>
  <c r="I331" i="2"/>
  <c r="E331" i="2"/>
  <c r="K331" i="2" s="1"/>
  <c r="C330" i="3"/>
  <c r="F329" i="3"/>
  <c r="I329" i="3"/>
  <c r="E329" i="3"/>
  <c r="K329" i="3" s="1"/>
  <c r="H329" i="3"/>
  <c r="G329" i="3"/>
  <c r="D329" i="3"/>
  <c r="F318" i="5"/>
  <c r="E319" i="5"/>
  <c r="G330" i="3" l="1"/>
  <c r="C331" i="3"/>
  <c r="F330" i="3"/>
  <c r="E330" i="3"/>
  <c r="K330" i="3" s="1"/>
  <c r="D330" i="3"/>
  <c r="I330" i="3"/>
  <c r="H330" i="3"/>
  <c r="M322" i="2"/>
  <c r="N321" i="2"/>
  <c r="G332" i="2"/>
  <c r="F332" i="2"/>
  <c r="I332" i="2"/>
  <c r="E332" i="2"/>
  <c r="K332" i="2" s="1"/>
  <c r="C333" i="2"/>
  <c r="H332" i="2"/>
  <c r="D332" i="2"/>
  <c r="M323" i="3"/>
  <c r="N322" i="3"/>
  <c r="F319" i="5"/>
  <c r="E320" i="5"/>
  <c r="N322" i="2" l="1"/>
  <c r="M323" i="2"/>
  <c r="F333" i="2"/>
  <c r="I333" i="2"/>
  <c r="E333" i="2"/>
  <c r="K333" i="2" s="1"/>
  <c r="C334" i="2"/>
  <c r="H333" i="2"/>
  <c r="D333" i="2"/>
  <c r="G333" i="2"/>
  <c r="H331" i="3"/>
  <c r="D331" i="3"/>
  <c r="G331" i="3"/>
  <c r="I331" i="3"/>
  <c r="C332" i="3"/>
  <c r="F331" i="3"/>
  <c r="E331" i="3"/>
  <c r="K331" i="3" s="1"/>
  <c r="M324" i="3"/>
  <c r="N323" i="3"/>
  <c r="F320" i="5"/>
  <c r="E321" i="5"/>
  <c r="I332" i="3" l="1"/>
  <c r="E332" i="3"/>
  <c r="K332" i="3" s="1"/>
  <c r="H332" i="3"/>
  <c r="D332" i="3"/>
  <c r="G332" i="3"/>
  <c r="C333" i="3"/>
  <c r="F332" i="3"/>
  <c r="I334" i="2"/>
  <c r="E334" i="2"/>
  <c r="K334" i="2" s="1"/>
  <c r="C335" i="2"/>
  <c r="H334" i="2"/>
  <c r="D334" i="2"/>
  <c r="G334" i="2"/>
  <c r="F334" i="2"/>
  <c r="N323" i="2"/>
  <c r="M324" i="2"/>
  <c r="N324" i="3"/>
  <c r="M325" i="3"/>
  <c r="F321" i="5"/>
  <c r="E322" i="5"/>
  <c r="N324" i="2" l="1"/>
  <c r="M325" i="2"/>
  <c r="N325" i="3"/>
  <c r="M326" i="3"/>
  <c r="C336" i="2"/>
  <c r="H335" i="2"/>
  <c r="D335" i="2"/>
  <c r="G335" i="2"/>
  <c r="F335" i="2"/>
  <c r="I335" i="2"/>
  <c r="E335" i="2"/>
  <c r="K335" i="2" s="1"/>
  <c r="C334" i="3"/>
  <c r="F333" i="3"/>
  <c r="I333" i="3"/>
  <c r="E333" i="3"/>
  <c r="K333" i="3" s="1"/>
  <c r="D333" i="3"/>
  <c r="H333" i="3"/>
  <c r="G333" i="3"/>
  <c r="F322" i="5"/>
  <c r="E323" i="5"/>
  <c r="G334" i="3" l="1"/>
  <c r="C335" i="3"/>
  <c r="F334" i="3"/>
  <c r="I334" i="3"/>
  <c r="H334" i="3"/>
  <c r="E334" i="3"/>
  <c r="K334" i="3" s="1"/>
  <c r="D334" i="3"/>
  <c r="M327" i="3"/>
  <c r="N326" i="3"/>
  <c r="N325" i="2"/>
  <c r="M326" i="2"/>
  <c r="G336" i="2"/>
  <c r="F336" i="2"/>
  <c r="I336" i="2"/>
  <c r="E336" i="2"/>
  <c r="K336" i="2" s="1"/>
  <c r="C337" i="2"/>
  <c r="H336" i="2"/>
  <c r="D336" i="2"/>
  <c r="F323" i="5"/>
  <c r="E324" i="5"/>
  <c r="F337" i="2" l="1"/>
  <c r="I337" i="2"/>
  <c r="E337" i="2"/>
  <c r="K337" i="2" s="1"/>
  <c r="C338" i="2"/>
  <c r="H337" i="2"/>
  <c r="D337" i="2"/>
  <c r="G337" i="2"/>
  <c r="M328" i="3"/>
  <c r="N327" i="3"/>
  <c r="M327" i="2"/>
  <c r="N326" i="2"/>
  <c r="H335" i="3"/>
  <c r="D335" i="3"/>
  <c r="G335" i="3"/>
  <c r="C336" i="3"/>
  <c r="F335" i="3"/>
  <c r="E335" i="3"/>
  <c r="K335" i="3" s="1"/>
  <c r="I335" i="3"/>
  <c r="F324" i="5"/>
  <c r="E325" i="5"/>
  <c r="N328" i="3" l="1"/>
  <c r="M329" i="3"/>
  <c r="I338" i="2"/>
  <c r="E338" i="2"/>
  <c r="K338" i="2" s="1"/>
  <c r="C339" i="2"/>
  <c r="H338" i="2"/>
  <c r="D338" i="2"/>
  <c r="G338" i="2"/>
  <c r="F338" i="2"/>
  <c r="I336" i="3"/>
  <c r="E336" i="3"/>
  <c r="K336" i="3" s="1"/>
  <c r="H336" i="3"/>
  <c r="D336" i="3"/>
  <c r="G336" i="3"/>
  <c r="C337" i="3"/>
  <c r="F336" i="3"/>
  <c r="N327" i="2"/>
  <c r="M328" i="2"/>
  <c r="F325" i="5"/>
  <c r="E326" i="5"/>
  <c r="C338" i="3" l="1"/>
  <c r="F337" i="3"/>
  <c r="I337" i="3"/>
  <c r="E337" i="3"/>
  <c r="K337" i="3" s="1"/>
  <c r="H337" i="3"/>
  <c r="G337" i="3"/>
  <c r="D337" i="3"/>
  <c r="N328" i="2"/>
  <c r="M329" i="2"/>
  <c r="N329" i="3"/>
  <c r="M330" i="3"/>
  <c r="C340" i="2"/>
  <c r="H339" i="2"/>
  <c r="D339" i="2"/>
  <c r="G339" i="2"/>
  <c r="F339" i="2"/>
  <c r="I339" i="2"/>
  <c r="E339" i="2"/>
  <c r="K339" i="2" s="1"/>
  <c r="F326" i="5"/>
  <c r="E327" i="5"/>
  <c r="G340" i="2" l="1"/>
  <c r="F340" i="2"/>
  <c r="I340" i="2"/>
  <c r="E340" i="2"/>
  <c r="K340" i="2" s="1"/>
  <c r="C341" i="2"/>
  <c r="H340" i="2"/>
  <c r="D340" i="2"/>
  <c r="M331" i="3"/>
  <c r="N330" i="3"/>
  <c r="M330" i="2"/>
  <c r="N329" i="2"/>
  <c r="G338" i="3"/>
  <c r="C339" i="3"/>
  <c r="F338" i="3"/>
  <c r="E338" i="3"/>
  <c r="K338" i="3" s="1"/>
  <c r="D338" i="3"/>
  <c r="I338" i="3"/>
  <c r="H338" i="3"/>
  <c r="F327" i="5"/>
  <c r="E328" i="5"/>
  <c r="M332" i="3" l="1"/>
  <c r="N331" i="3"/>
  <c r="M331" i="2"/>
  <c r="N330" i="2"/>
  <c r="H339" i="3"/>
  <c r="D339" i="3"/>
  <c r="G339" i="3"/>
  <c r="I339" i="3"/>
  <c r="C340" i="3"/>
  <c r="F339" i="3"/>
  <c r="E339" i="3"/>
  <c r="K339" i="3" s="1"/>
  <c r="F341" i="2"/>
  <c r="I341" i="2"/>
  <c r="E341" i="2"/>
  <c r="K341" i="2" s="1"/>
  <c r="C342" i="2"/>
  <c r="H341" i="2"/>
  <c r="D341" i="2"/>
  <c r="G341" i="2"/>
  <c r="F328" i="5"/>
  <c r="E329" i="5"/>
  <c r="I342" i="2" l="1"/>
  <c r="E342" i="2"/>
  <c r="K342" i="2" s="1"/>
  <c r="C343" i="2"/>
  <c r="H342" i="2"/>
  <c r="D342" i="2"/>
  <c r="G342" i="2"/>
  <c r="F342" i="2"/>
  <c r="N331" i="2"/>
  <c r="M332" i="2"/>
  <c r="I340" i="3"/>
  <c r="E340" i="3"/>
  <c r="K340" i="3" s="1"/>
  <c r="H340" i="3"/>
  <c r="D340" i="3"/>
  <c r="G340" i="3"/>
  <c r="C341" i="3"/>
  <c r="F340" i="3"/>
  <c r="N332" i="3"/>
  <c r="M333" i="3"/>
  <c r="F329" i="5"/>
  <c r="E330" i="5"/>
  <c r="C344" i="2" l="1"/>
  <c r="H343" i="2"/>
  <c r="D343" i="2"/>
  <c r="G343" i="2"/>
  <c r="F343" i="2"/>
  <c r="I343" i="2"/>
  <c r="E343" i="2"/>
  <c r="K343" i="2" s="1"/>
  <c r="C342" i="3"/>
  <c r="F341" i="3"/>
  <c r="I341" i="3"/>
  <c r="E341" i="3"/>
  <c r="K341" i="3" s="1"/>
  <c r="D341" i="3"/>
  <c r="H341" i="3"/>
  <c r="G341" i="3"/>
  <c r="N333" i="3"/>
  <c r="M334" i="3"/>
  <c r="M333" i="2"/>
  <c r="N332" i="2"/>
  <c r="F330" i="5"/>
  <c r="E331" i="5"/>
  <c r="M335" i="3" l="1"/>
  <c r="N334" i="3"/>
  <c r="G342" i="3"/>
  <c r="C343" i="3"/>
  <c r="F342" i="3"/>
  <c r="I342" i="3"/>
  <c r="H342" i="3"/>
  <c r="E342" i="3"/>
  <c r="K342" i="3" s="1"/>
  <c r="D342" i="3"/>
  <c r="M334" i="2"/>
  <c r="N333" i="2"/>
  <c r="G344" i="2"/>
  <c r="F344" i="2"/>
  <c r="I344" i="2"/>
  <c r="E344" i="2"/>
  <c r="K344" i="2" s="1"/>
  <c r="C345" i="2"/>
  <c r="H344" i="2"/>
  <c r="D344" i="2"/>
  <c r="F331" i="5"/>
  <c r="E332" i="5"/>
  <c r="H343" i="3" l="1"/>
  <c r="D343" i="3"/>
  <c r="G343" i="3"/>
  <c r="C344" i="3"/>
  <c r="F343" i="3"/>
  <c r="E343" i="3"/>
  <c r="K343" i="3" s="1"/>
  <c r="I343" i="3"/>
  <c r="F345" i="2"/>
  <c r="I345" i="2"/>
  <c r="E345" i="2"/>
  <c r="K345" i="2" s="1"/>
  <c r="C346" i="2"/>
  <c r="H345" i="2"/>
  <c r="D345" i="2"/>
  <c r="G345" i="2"/>
  <c r="M335" i="2"/>
  <c r="N334" i="2"/>
  <c r="M336" i="3"/>
  <c r="N335" i="3"/>
  <c r="F332" i="5"/>
  <c r="E333" i="5"/>
  <c r="I344" i="3" l="1"/>
  <c r="E344" i="3"/>
  <c r="K344" i="3" s="1"/>
  <c r="H344" i="3"/>
  <c r="D344" i="3"/>
  <c r="G344" i="3"/>
  <c r="C345" i="3"/>
  <c r="F344" i="3"/>
  <c r="N335" i="2"/>
  <c r="M336" i="2"/>
  <c r="I346" i="2"/>
  <c r="E346" i="2"/>
  <c r="K346" i="2" s="1"/>
  <c r="C347" i="2"/>
  <c r="H346" i="2"/>
  <c r="D346" i="2"/>
  <c r="G346" i="2"/>
  <c r="F346" i="2"/>
  <c r="N336" i="3"/>
  <c r="M337" i="3"/>
  <c r="F333" i="5"/>
  <c r="E334" i="5"/>
  <c r="C348" i="2" l="1"/>
  <c r="H347" i="2"/>
  <c r="D347" i="2"/>
  <c r="G347" i="2"/>
  <c r="F347" i="2"/>
  <c r="I347" i="2"/>
  <c r="E347" i="2"/>
  <c r="K347" i="2" s="1"/>
  <c r="N337" i="3"/>
  <c r="M338" i="3"/>
  <c r="C346" i="3"/>
  <c r="F345" i="3"/>
  <c r="I345" i="3"/>
  <c r="E345" i="3"/>
  <c r="K345" i="3" s="1"/>
  <c r="H345" i="3"/>
  <c r="G345" i="3"/>
  <c r="D345" i="3"/>
  <c r="N336" i="2"/>
  <c r="M337" i="2"/>
  <c r="F334" i="5"/>
  <c r="E335" i="5"/>
  <c r="N337" i="2" l="1"/>
  <c r="M338" i="2"/>
  <c r="G346" i="3"/>
  <c r="C347" i="3"/>
  <c r="F346" i="3"/>
  <c r="E346" i="3"/>
  <c r="K346" i="3" s="1"/>
  <c r="D346" i="3"/>
  <c r="I346" i="3"/>
  <c r="H346" i="3"/>
  <c r="M339" i="3"/>
  <c r="N338" i="3"/>
  <c r="G348" i="2"/>
  <c r="F348" i="2"/>
  <c r="I348" i="2"/>
  <c r="E348" i="2"/>
  <c r="K348" i="2" s="1"/>
  <c r="C349" i="2"/>
  <c r="H348" i="2"/>
  <c r="D348" i="2"/>
  <c r="F335" i="5"/>
  <c r="E336" i="5"/>
  <c r="F349" i="2" l="1"/>
  <c r="I349" i="2"/>
  <c r="E349" i="2"/>
  <c r="K349" i="2" s="1"/>
  <c r="C350" i="2"/>
  <c r="H349" i="2"/>
  <c r="D349" i="2"/>
  <c r="G349" i="2"/>
  <c r="H347" i="3"/>
  <c r="D347" i="3"/>
  <c r="G347" i="3"/>
  <c r="I347" i="3"/>
  <c r="C348" i="3"/>
  <c r="F347" i="3"/>
  <c r="E347" i="3"/>
  <c r="K347" i="3" s="1"/>
  <c r="M340" i="3"/>
  <c r="N339" i="3"/>
  <c r="M339" i="2"/>
  <c r="N338" i="2"/>
  <c r="F336" i="5"/>
  <c r="E337" i="5"/>
  <c r="I348" i="3" l="1"/>
  <c r="E348" i="3"/>
  <c r="K348" i="3" s="1"/>
  <c r="H348" i="3"/>
  <c r="D348" i="3"/>
  <c r="G348" i="3"/>
  <c r="C349" i="3"/>
  <c r="F348" i="3"/>
  <c r="I350" i="2"/>
  <c r="E350" i="2"/>
  <c r="K350" i="2" s="1"/>
  <c r="C351" i="2"/>
  <c r="H350" i="2"/>
  <c r="D350" i="2"/>
  <c r="G350" i="2"/>
  <c r="F350" i="2"/>
  <c r="N340" i="3"/>
  <c r="M341" i="3"/>
  <c r="N339" i="2"/>
  <c r="M340" i="2"/>
  <c r="F337" i="5"/>
  <c r="E338" i="5"/>
  <c r="N341" i="3" l="1"/>
  <c r="M342" i="3"/>
  <c r="N340" i="2"/>
  <c r="M341" i="2"/>
  <c r="C352" i="2"/>
  <c r="H351" i="2"/>
  <c r="D351" i="2"/>
  <c r="G351" i="2"/>
  <c r="F351" i="2"/>
  <c r="I351" i="2"/>
  <c r="E351" i="2"/>
  <c r="K351" i="2" s="1"/>
  <c r="C350" i="3"/>
  <c r="F349" i="3"/>
  <c r="I349" i="3"/>
  <c r="E349" i="3"/>
  <c r="K349" i="3" s="1"/>
  <c r="D349" i="3"/>
  <c r="H349" i="3"/>
  <c r="G349" i="3"/>
  <c r="F338" i="5"/>
  <c r="E339" i="5"/>
  <c r="G350" i="3" l="1"/>
  <c r="C351" i="3"/>
  <c r="F350" i="3"/>
  <c r="I350" i="3"/>
  <c r="H350" i="3"/>
  <c r="E350" i="3"/>
  <c r="K350" i="3" s="1"/>
  <c r="D350" i="3"/>
  <c r="M342" i="2"/>
  <c r="N341" i="2"/>
  <c r="M343" i="3"/>
  <c r="N342" i="3"/>
  <c r="G352" i="2"/>
  <c r="F352" i="2"/>
  <c r="I352" i="2"/>
  <c r="E352" i="2"/>
  <c r="K352" i="2" s="1"/>
  <c r="C353" i="2"/>
  <c r="H352" i="2"/>
  <c r="D352" i="2"/>
  <c r="F339" i="5"/>
  <c r="E340" i="5"/>
  <c r="F353" i="2" l="1"/>
  <c r="I353" i="2"/>
  <c r="E353" i="2"/>
  <c r="K353" i="2" s="1"/>
  <c r="C354" i="2"/>
  <c r="H353" i="2"/>
  <c r="D353" i="2"/>
  <c r="G353" i="2"/>
  <c r="M343" i="2"/>
  <c r="N342" i="2"/>
  <c r="M344" i="3"/>
  <c r="N343" i="3"/>
  <c r="H351" i="3"/>
  <c r="D351" i="3"/>
  <c r="G351" i="3"/>
  <c r="C352" i="3"/>
  <c r="F351" i="3"/>
  <c r="E351" i="3"/>
  <c r="K351" i="3" s="1"/>
  <c r="I351" i="3"/>
  <c r="F340" i="5"/>
  <c r="E341" i="5"/>
  <c r="N343" i="2" l="1"/>
  <c r="M344" i="2"/>
  <c r="I354" i="2"/>
  <c r="E354" i="2"/>
  <c r="K354" i="2" s="1"/>
  <c r="C355" i="2"/>
  <c r="H354" i="2"/>
  <c r="D354" i="2"/>
  <c r="G354" i="2"/>
  <c r="F354" i="2"/>
  <c r="I352" i="3"/>
  <c r="E352" i="3"/>
  <c r="K352" i="3" s="1"/>
  <c r="H352" i="3"/>
  <c r="D352" i="3"/>
  <c r="C353" i="3"/>
  <c r="G352" i="3"/>
  <c r="F352" i="3"/>
  <c r="N344" i="3"/>
  <c r="M345" i="3"/>
  <c r="F341" i="5"/>
  <c r="E342" i="5"/>
  <c r="N345" i="3" l="1"/>
  <c r="M346" i="3"/>
  <c r="C354" i="3"/>
  <c r="F353" i="3"/>
  <c r="I353" i="3"/>
  <c r="E353" i="3"/>
  <c r="K353" i="3" s="1"/>
  <c r="H353" i="3"/>
  <c r="G353" i="3"/>
  <c r="D353" i="3"/>
  <c r="N344" i="2"/>
  <c r="M345" i="2"/>
  <c r="C356" i="2"/>
  <c r="H355" i="2"/>
  <c r="D355" i="2"/>
  <c r="G355" i="2"/>
  <c r="F355" i="2"/>
  <c r="I355" i="2"/>
  <c r="E355" i="2"/>
  <c r="K355" i="2" s="1"/>
  <c r="F342" i="5"/>
  <c r="E343" i="5"/>
  <c r="G356" i="2" l="1"/>
  <c r="F356" i="2"/>
  <c r="I356" i="2"/>
  <c r="E356" i="2"/>
  <c r="K356" i="2" s="1"/>
  <c r="C357" i="2"/>
  <c r="H356" i="2"/>
  <c r="D356" i="2"/>
  <c r="M346" i="2"/>
  <c r="N345" i="2"/>
  <c r="G354" i="3"/>
  <c r="C355" i="3"/>
  <c r="F354" i="3"/>
  <c r="E354" i="3"/>
  <c r="K354" i="3" s="1"/>
  <c r="D354" i="3"/>
  <c r="I354" i="3"/>
  <c r="H354" i="3"/>
  <c r="M347" i="3"/>
  <c r="N346" i="3"/>
  <c r="F343" i="5"/>
  <c r="E344" i="5"/>
  <c r="N346" i="2" l="1"/>
  <c r="M347" i="2"/>
  <c r="H355" i="3"/>
  <c r="D355" i="3"/>
  <c r="G355" i="3"/>
  <c r="I355" i="3"/>
  <c r="C356" i="3"/>
  <c r="F355" i="3"/>
  <c r="E355" i="3"/>
  <c r="K355" i="3" s="1"/>
  <c r="M348" i="3"/>
  <c r="N347" i="3"/>
  <c r="F357" i="2"/>
  <c r="I357" i="2"/>
  <c r="E357" i="2"/>
  <c r="K357" i="2" s="1"/>
  <c r="C358" i="2"/>
  <c r="H357" i="2"/>
  <c r="D357" i="2"/>
  <c r="G357" i="2"/>
  <c r="F344" i="5"/>
  <c r="E345" i="5"/>
  <c r="I358" i="2" l="1"/>
  <c r="E358" i="2"/>
  <c r="K358" i="2" s="1"/>
  <c r="C359" i="2"/>
  <c r="H358" i="2"/>
  <c r="D358" i="2"/>
  <c r="G358" i="2"/>
  <c r="F358" i="2"/>
  <c r="I356" i="3"/>
  <c r="E356" i="3"/>
  <c r="K356" i="3" s="1"/>
  <c r="H356" i="3"/>
  <c r="D356" i="3"/>
  <c r="G356" i="3"/>
  <c r="C357" i="3"/>
  <c r="F356" i="3"/>
  <c r="N348" i="3"/>
  <c r="M349" i="3"/>
  <c r="M348" i="2"/>
  <c r="N347" i="2"/>
  <c r="F345" i="5"/>
  <c r="E346" i="5"/>
  <c r="N349" i="3" l="1"/>
  <c r="M350" i="3"/>
  <c r="C360" i="2"/>
  <c r="H359" i="2"/>
  <c r="D359" i="2"/>
  <c r="G359" i="2"/>
  <c r="F359" i="2"/>
  <c r="I359" i="2"/>
  <c r="E359" i="2"/>
  <c r="K359" i="2" s="1"/>
  <c r="N348" i="2"/>
  <c r="M349" i="2"/>
  <c r="H357" i="3"/>
  <c r="D357" i="3"/>
  <c r="C358" i="3"/>
  <c r="F357" i="3"/>
  <c r="I357" i="3"/>
  <c r="E357" i="3"/>
  <c r="K357" i="3" s="1"/>
  <c r="G357" i="3"/>
  <c r="F346" i="5"/>
  <c r="E347" i="5"/>
  <c r="M350" i="2" l="1"/>
  <c r="N349" i="2"/>
  <c r="G360" i="2"/>
  <c r="F360" i="2"/>
  <c r="I360" i="2"/>
  <c r="E360" i="2"/>
  <c r="K360" i="2" s="1"/>
  <c r="C361" i="2"/>
  <c r="H360" i="2"/>
  <c r="D360" i="2"/>
  <c r="I358" i="3"/>
  <c r="E358" i="3"/>
  <c r="K358" i="3" s="1"/>
  <c r="G358" i="3"/>
  <c r="C359" i="3"/>
  <c r="F358" i="3"/>
  <c r="H358" i="3"/>
  <c r="D358" i="3"/>
  <c r="M351" i="3"/>
  <c r="N350" i="3"/>
  <c r="F347" i="5"/>
  <c r="E348" i="5"/>
  <c r="F361" i="2" l="1"/>
  <c r="I361" i="2"/>
  <c r="E361" i="2"/>
  <c r="K361" i="2" s="1"/>
  <c r="C362" i="2"/>
  <c r="H361" i="2"/>
  <c r="D361" i="2"/>
  <c r="G361" i="2"/>
  <c r="M352" i="3"/>
  <c r="N351" i="3"/>
  <c r="C360" i="3"/>
  <c r="F359" i="3"/>
  <c r="H359" i="3"/>
  <c r="D359" i="3"/>
  <c r="G359" i="3"/>
  <c r="I359" i="3"/>
  <c r="E359" i="3"/>
  <c r="K359" i="3" s="1"/>
  <c r="M351" i="2"/>
  <c r="N350" i="2"/>
  <c r="F348" i="5"/>
  <c r="E349" i="5"/>
  <c r="N352" i="3" l="1"/>
  <c r="M353" i="3"/>
  <c r="I362" i="2"/>
  <c r="E362" i="2"/>
  <c r="K362" i="2" s="1"/>
  <c r="C363" i="2"/>
  <c r="H362" i="2"/>
  <c r="D362" i="2"/>
  <c r="G362" i="2"/>
  <c r="F362" i="2"/>
  <c r="G360" i="3"/>
  <c r="C361" i="3"/>
  <c r="F360" i="3"/>
  <c r="I360" i="3"/>
  <c r="E360" i="3"/>
  <c r="K360" i="3" s="1"/>
  <c r="H360" i="3"/>
  <c r="D360" i="3"/>
  <c r="N351" i="2"/>
  <c r="M352" i="2"/>
  <c r="F349" i="5"/>
  <c r="E350" i="5"/>
  <c r="H361" i="3" l="1"/>
  <c r="D361" i="3"/>
  <c r="G361" i="3"/>
  <c r="C362" i="3"/>
  <c r="F361" i="3"/>
  <c r="I361" i="3"/>
  <c r="E361" i="3"/>
  <c r="K361" i="3" s="1"/>
  <c r="N353" i="3"/>
  <c r="M354" i="3"/>
  <c r="N352" i="2"/>
  <c r="M353" i="2"/>
  <c r="C364" i="2"/>
  <c r="H363" i="2"/>
  <c r="D363" i="2"/>
  <c r="G363" i="2"/>
  <c r="F363" i="2"/>
  <c r="I363" i="2"/>
  <c r="E363" i="2"/>
  <c r="K363" i="2" s="1"/>
  <c r="F350" i="5"/>
  <c r="E351" i="5"/>
  <c r="G364" i="2" l="1"/>
  <c r="F364" i="2"/>
  <c r="I364" i="2"/>
  <c r="E364" i="2"/>
  <c r="K364" i="2" s="1"/>
  <c r="C365" i="2"/>
  <c r="H364" i="2"/>
  <c r="D364" i="2"/>
  <c r="I362" i="3"/>
  <c r="E362" i="3"/>
  <c r="K362" i="3" s="1"/>
  <c r="H362" i="3"/>
  <c r="D362" i="3"/>
  <c r="G362" i="3"/>
  <c r="C363" i="3"/>
  <c r="F362" i="3"/>
  <c r="M354" i="2"/>
  <c r="N353" i="2"/>
  <c r="M355" i="3"/>
  <c r="N354" i="3"/>
  <c r="F351" i="5"/>
  <c r="E352" i="5"/>
  <c r="M355" i="2" l="1"/>
  <c r="N354" i="2"/>
  <c r="M356" i="3"/>
  <c r="N355" i="3"/>
  <c r="C364" i="3"/>
  <c r="F363" i="3"/>
  <c r="I363" i="3"/>
  <c r="E363" i="3"/>
  <c r="K363" i="3" s="1"/>
  <c r="H363" i="3"/>
  <c r="D363" i="3"/>
  <c r="G363" i="3"/>
  <c r="F365" i="2"/>
  <c r="I365" i="2"/>
  <c r="E365" i="2"/>
  <c r="K365" i="2" s="1"/>
  <c r="C366" i="2"/>
  <c r="H365" i="2"/>
  <c r="D365" i="2"/>
  <c r="G365" i="2"/>
  <c r="F352" i="5"/>
  <c r="E353" i="5"/>
  <c r="I366" i="2" l="1"/>
  <c r="E366" i="2"/>
  <c r="K366" i="2" s="1"/>
  <c r="C367" i="2"/>
  <c r="H366" i="2"/>
  <c r="D366" i="2"/>
  <c r="G366" i="2"/>
  <c r="F366" i="2"/>
  <c r="M357" i="3"/>
  <c r="N356" i="3"/>
  <c r="G364" i="3"/>
  <c r="C365" i="3"/>
  <c r="F364" i="3"/>
  <c r="I364" i="3"/>
  <c r="E364" i="3"/>
  <c r="K364" i="3" s="1"/>
  <c r="H364" i="3"/>
  <c r="D364" i="3"/>
  <c r="N355" i="2"/>
  <c r="M356" i="2"/>
  <c r="F353" i="5"/>
  <c r="E354" i="5"/>
  <c r="N357" i="3" l="1"/>
  <c r="M358" i="3"/>
  <c r="H365" i="3"/>
  <c r="D365" i="3"/>
  <c r="G365" i="3"/>
  <c r="C366" i="3"/>
  <c r="F365" i="3"/>
  <c r="I365" i="3"/>
  <c r="E365" i="3"/>
  <c r="K365" i="3" s="1"/>
  <c r="C368" i="2"/>
  <c r="H367" i="2"/>
  <c r="D367" i="2"/>
  <c r="G367" i="2"/>
  <c r="F367" i="2"/>
  <c r="I367" i="2"/>
  <c r="E367" i="2"/>
  <c r="K367" i="2" s="1"/>
  <c r="N356" i="2"/>
  <c r="M357" i="2"/>
  <c r="F354" i="5"/>
  <c r="E355" i="5"/>
  <c r="N357" i="2" l="1"/>
  <c r="M358" i="2"/>
  <c r="G368" i="2"/>
  <c r="F368" i="2"/>
  <c r="I368" i="2"/>
  <c r="E368" i="2"/>
  <c r="K368" i="2" s="1"/>
  <c r="C369" i="2"/>
  <c r="H368" i="2"/>
  <c r="D368" i="2"/>
  <c r="I366" i="3"/>
  <c r="E366" i="3"/>
  <c r="K366" i="3" s="1"/>
  <c r="H366" i="3"/>
  <c r="D366" i="3"/>
  <c r="G366" i="3"/>
  <c r="C367" i="3"/>
  <c r="F366" i="3"/>
  <c r="N358" i="3"/>
  <c r="M359" i="3"/>
  <c r="F355" i="5"/>
  <c r="E356" i="5"/>
  <c r="C368" i="3" l="1"/>
  <c r="F367" i="3"/>
  <c r="I367" i="3"/>
  <c r="E367" i="3"/>
  <c r="K367" i="3" s="1"/>
  <c r="H367" i="3"/>
  <c r="D367" i="3"/>
  <c r="G367" i="3"/>
  <c r="F369" i="2"/>
  <c r="I369" i="2"/>
  <c r="E369" i="2"/>
  <c r="K369" i="2" s="1"/>
  <c r="C370" i="2"/>
  <c r="H369" i="2"/>
  <c r="D369" i="2"/>
  <c r="G369" i="2"/>
  <c r="N359" i="3"/>
  <c r="M360" i="3"/>
  <c r="M359" i="2"/>
  <c r="N358" i="2"/>
  <c r="F356" i="5"/>
  <c r="E357" i="5"/>
  <c r="M361" i="3" l="1"/>
  <c r="N360" i="3"/>
  <c r="I370" i="2"/>
  <c r="E370" i="2"/>
  <c r="K370" i="2" s="1"/>
  <c r="C371" i="2"/>
  <c r="H370" i="2"/>
  <c r="D370" i="2"/>
  <c r="G370" i="2"/>
  <c r="F370" i="2"/>
  <c r="M360" i="2"/>
  <c r="N359" i="2"/>
  <c r="G368" i="3"/>
  <c r="C369" i="3"/>
  <c r="F368" i="3"/>
  <c r="I368" i="3"/>
  <c r="E368" i="3"/>
  <c r="K368" i="3" s="1"/>
  <c r="H368" i="3"/>
  <c r="D368" i="3"/>
  <c r="F357" i="5"/>
  <c r="E358" i="5"/>
  <c r="N360" i="2" l="1"/>
  <c r="M361" i="2"/>
  <c r="M362" i="3"/>
  <c r="N361" i="3"/>
  <c r="H369" i="3"/>
  <c r="D369" i="3"/>
  <c r="G369" i="3"/>
  <c r="C370" i="3"/>
  <c r="F369" i="3"/>
  <c r="I369" i="3"/>
  <c r="E369" i="3"/>
  <c r="K369" i="3" s="1"/>
  <c r="C372" i="2"/>
  <c r="H371" i="2"/>
  <c r="D371" i="2"/>
  <c r="G371" i="2"/>
  <c r="F371" i="2"/>
  <c r="I371" i="2"/>
  <c r="E371" i="2"/>
  <c r="K371" i="2" s="1"/>
  <c r="F358" i="5"/>
  <c r="E359" i="5"/>
  <c r="N361" i="2" l="1"/>
  <c r="M362" i="2"/>
  <c r="G372" i="2"/>
  <c r="F372" i="2"/>
  <c r="I372" i="2"/>
  <c r="E372" i="2"/>
  <c r="K372" i="2" s="1"/>
  <c r="C373" i="2"/>
  <c r="H372" i="2"/>
  <c r="D372" i="2"/>
  <c r="I370" i="3"/>
  <c r="E370" i="3"/>
  <c r="K370" i="3" s="1"/>
  <c r="H370" i="3"/>
  <c r="D370" i="3"/>
  <c r="G370" i="3"/>
  <c r="C371" i="3"/>
  <c r="F370" i="3"/>
  <c r="N362" i="3"/>
  <c r="M363" i="3"/>
  <c r="F359" i="5"/>
  <c r="E360" i="5"/>
  <c r="M363" i="2" l="1"/>
  <c r="N362" i="2"/>
  <c r="N363" i="3"/>
  <c r="M364" i="3"/>
  <c r="C372" i="3"/>
  <c r="F371" i="3"/>
  <c r="I371" i="3"/>
  <c r="E371" i="3"/>
  <c r="K371" i="3" s="1"/>
  <c r="H371" i="3"/>
  <c r="D371" i="3"/>
  <c r="G371" i="3"/>
  <c r="F373" i="2"/>
  <c r="I373" i="2"/>
  <c r="E373" i="2"/>
  <c r="K373" i="2" s="1"/>
  <c r="C374" i="2"/>
  <c r="H373" i="2"/>
  <c r="D373" i="2"/>
  <c r="G373" i="2"/>
  <c r="F360" i="5"/>
  <c r="E361" i="5"/>
  <c r="M365" i="3" l="1"/>
  <c r="N364" i="3"/>
  <c r="I374" i="2"/>
  <c r="E374" i="2"/>
  <c r="K374" i="2" s="1"/>
  <c r="C375" i="2"/>
  <c r="H374" i="2"/>
  <c r="D374" i="2"/>
  <c r="G374" i="2"/>
  <c r="F374" i="2"/>
  <c r="G372" i="3"/>
  <c r="C373" i="3"/>
  <c r="F372" i="3"/>
  <c r="I372" i="3"/>
  <c r="E372" i="3"/>
  <c r="K372" i="3" s="1"/>
  <c r="H372" i="3"/>
  <c r="D372" i="3"/>
  <c r="M364" i="2"/>
  <c r="N363" i="2"/>
  <c r="F361" i="5"/>
  <c r="E362" i="5"/>
  <c r="H373" i="3" l="1"/>
  <c r="D373" i="3"/>
  <c r="G373" i="3"/>
  <c r="C374" i="3"/>
  <c r="F373" i="3"/>
  <c r="I373" i="3"/>
  <c r="E373" i="3"/>
  <c r="K373" i="3" s="1"/>
  <c r="N364" i="2"/>
  <c r="M365" i="2"/>
  <c r="C376" i="2"/>
  <c r="H375" i="2"/>
  <c r="D375" i="2"/>
  <c r="G375" i="2"/>
  <c r="F375" i="2"/>
  <c r="I375" i="2"/>
  <c r="E375" i="2"/>
  <c r="K375" i="2" s="1"/>
  <c r="M366" i="3"/>
  <c r="N365" i="3"/>
  <c r="F362" i="5"/>
  <c r="E363" i="5"/>
  <c r="I374" i="3" l="1"/>
  <c r="E374" i="3"/>
  <c r="K374" i="3" s="1"/>
  <c r="H374" i="3"/>
  <c r="D374" i="3"/>
  <c r="G374" i="3"/>
  <c r="C375" i="3"/>
  <c r="F374" i="3"/>
  <c r="G376" i="2"/>
  <c r="F376" i="2"/>
  <c r="I376" i="2"/>
  <c r="E376" i="2"/>
  <c r="K376" i="2" s="1"/>
  <c r="C377" i="2"/>
  <c r="H376" i="2"/>
  <c r="D376" i="2"/>
  <c r="N366" i="3"/>
  <c r="M367" i="3"/>
  <c r="M366" i="2"/>
  <c r="N365" i="2"/>
  <c r="F363" i="5"/>
  <c r="E364" i="5"/>
  <c r="N367" i="3" l="1"/>
  <c r="M368" i="3"/>
  <c r="F377" i="2"/>
  <c r="I377" i="2"/>
  <c r="E377" i="2"/>
  <c r="K377" i="2" s="1"/>
  <c r="C378" i="2"/>
  <c r="H377" i="2"/>
  <c r="D377" i="2"/>
  <c r="G377" i="2"/>
  <c r="C376" i="3"/>
  <c r="F375" i="3"/>
  <c r="I375" i="3"/>
  <c r="E375" i="3"/>
  <c r="K375" i="3" s="1"/>
  <c r="H375" i="3"/>
  <c r="D375" i="3"/>
  <c r="G375" i="3"/>
  <c r="M367" i="2"/>
  <c r="N366" i="2"/>
  <c r="F364" i="5"/>
  <c r="E365" i="5"/>
  <c r="I378" i="2" l="1"/>
  <c r="E378" i="2"/>
  <c r="K378" i="2" s="1"/>
  <c r="H378" i="2"/>
  <c r="H17" i="2" s="1"/>
  <c r="D378" i="2"/>
  <c r="G378" i="2"/>
  <c r="G17" i="2" s="1"/>
  <c r="F378" i="2"/>
  <c r="F17" i="2" s="1"/>
  <c r="M369" i="3"/>
  <c r="N368" i="3"/>
  <c r="G376" i="3"/>
  <c r="C377" i="3"/>
  <c r="F376" i="3"/>
  <c r="I376" i="3"/>
  <c r="E376" i="3"/>
  <c r="K376" i="3" s="1"/>
  <c r="H376" i="3"/>
  <c r="D376" i="3"/>
  <c r="N367" i="2"/>
  <c r="M368" i="2"/>
  <c r="F365" i="5"/>
  <c r="E366" i="5"/>
  <c r="F366" i="5" s="1"/>
  <c r="E17" i="2" l="1"/>
  <c r="H27" i="7" s="1"/>
  <c r="H377" i="3"/>
  <c r="D377" i="3"/>
  <c r="G377" i="3"/>
  <c r="C378" i="3"/>
  <c r="F377" i="3"/>
  <c r="I377" i="3"/>
  <c r="E377" i="3"/>
  <c r="K377" i="3" s="1"/>
  <c r="M370" i="3"/>
  <c r="N369" i="3"/>
  <c r="M369" i="2"/>
  <c r="N368" i="2"/>
  <c r="C3" i="5"/>
  <c r="G26" i="7" s="1"/>
  <c r="N370" i="3" l="1"/>
  <c r="M371" i="3"/>
  <c r="I378" i="3"/>
  <c r="E378" i="3"/>
  <c r="H378" i="3"/>
  <c r="D378" i="3"/>
  <c r="G378" i="3"/>
  <c r="G17" i="3" s="1"/>
  <c r="F378" i="3"/>
  <c r="F17" i="3" s="1"/>
  <c r="M370" i="2"/>
  <c r="N369" i="2"/>
  <c r="K378" i="3" l="1"/>
  <c r="E17" i="3"/>
  <c r="I27" i="7" s="1"/>
  <c r="N371" i="3"/>
  <c r="M372" i="3"/>
  <c r="M371" i="2"/>
  <c r="N370" i="2"/>
  <c r="M373" i="3" l="1"/>
  <c r="N372" i="3"/>
  <c r="N371" i="2"/>
  <c r="M372" i="2"/>
  <c r="N372" i="2" l="1"/>
  <c r="M373" i="2"/>
  <c r="M374" i="3"/>
  <c r="N373" i="3"/>
  <c r="N374" i="3" l="1"/>
  <c r="M375" i="3"/>
  <c r="M374" i="2"/>
  <c r="N373" i="2"/>
  <c r="M375" i="2" l="1"/>
  <c r="N374" i="2"/>
  <c r="N375" i="3"/>
  <c r="M376" i="3"/>
  <c r="M377" i="3" l="1"/>
  <c r="N376" i="3"/>
  <c r="N375" i="2"/>
  <c r="M376" i="2"/>
  <c r="M377" i="2" l="1"/>
  <c r="N376" i="2"/>
  <c r="M378" i="3"/>
  <c r="N377" i="3"/>
  <c r="N377" i="2" l="1"/>
  <c r="F11" i="2" s="1"/>
  <c r="H26" i="7" s="1"/>
  <c r="M378" i="2"/>
</calcChain>
</file>

<file path=xl/sharedStrings.xml><?xml version="1.0" encoding="utf-8"?>
<sst xmlns="http://schemas.openxmlformats.org/spreadsheetml/2006/main" count="184" uniqueCount="118">
  <si>
    <t>Project Information</t>
  </si>
  <si>
    <t>Project Cost</t>
  </si>
  <si>
    <t>Annual Energy Cost Savings</t>
  </si>
  <si>
    <t>PropertyFit Financing Information</t>
  </si>
  <si>
    <t>Term (yrs)</t>
  </si>
  <si>
    <t>Interest Rate</t>
  </si>
  <si>
    <t>Conventional Financing Information</t>
  </si>
  <si>
    <t>Required cash Investment from owner</t>
  </si>
  <si>
    <t>Average Annual Savings</t>
  </si>
  <si>
    <t>Owner Investment</t>
  </si>
  <si>
    <t>Cash Flow Year 1</t>
  </si>
  <si>
    <t>Net Cash Flow Year 2</t>
  </si>
  <si>
    <t>10 year NPV</t>
  </si>
  <si>
    <t>20 year NPV</t>
  </si>
  <si>
    <t>Investment Analysis</t>
  </si>
  <si>
    <t>Self-Financed</t>
  </si>
  <si>
    <t>CPACE</t>
  </si>
  <si>
    <t>Capital Source</t>
  </si>
  <si>
    <t>Frequency of Payments</t>
  </si>
  <si>
    <t>Annual</t>
  </si>
  <si>
    <t>Amount Financed</t>
  </si>
  <si>
    <t>Amortization Schedule</t>
  </si>
  <si>
    <t>Pmt #</t>
  </si>
  <si>
    <t>Beg Bal</t>
  </si>
  <si>
    <t>Payment</t>
  </si>
  <si>
    <t>Interest</t>
  </si>
  <si>
    <t>Principal</t>
  </si>
  <si>
    <t>Ending Balance</t>
  </si>
  <si>
    <t># of payments annually</t>
  </si>
  <si>
    <t>Total Payments</t>
  </si>
  <si>
    <t>Cumm Cash Flow</t>
  </si>
  <si>
    <t>Yearly Cash Flow</t>
  </si>
  <si>
    <t>Year</t>
  </si>
  <si>
    <t>Years to Positive Cashflow</t>
  </si>
  <si>
    <t>Self Funded Cash Flow</t>
  </si>
  <si>
    <t>Discount Rate</t>
  </si>
  <si>
    <t>Loan Term (yrs)</t>
  </si>
  <si>
    <t>monthly</t>
  </si>
  <si>
    <t>Balloon Payment (Y/N)</t>
  </si>
  <si>
    <t>Amortization Term</t>
  </si>
  <si>
    <t># of Amortized Payments</t>
  </si>
  <si>
    <t>Balloon Payment</t>
  </si>
  <si>
    <t>Y</t>
  </si>
  <si>
    <t>Property Address</t>
  </si>
  <si>
    <t>Property Owner</t>
  </si>
  <si>
    <t>If so, Balloon Pmt due at end of year</t>
  </si>
  <si>
    <t>NPV @ year 10</t>
  </si>
  <si>
    <t>Simple Pay Back Term</t>
  </si>
  <si>
    <t>PropertyFit Financing</t>
  </si>
  <si>
    <t>% of Project Costs Financed</t>
  </si>
  <si>
    <t>N</t>
  </si>
  <si>
    <t>NPV @ year 20</t>
  </si>
  <si>
    <t>Annual Financing Payment</t>
  </si>
  <si>
    <t>Conv. Loan</t>
  </si>
  <si>
    <t>Total Debt Service Over Term</t>
  </si>
  <si>
    <t>Cumulative Cash Flow</t>
  </si>
  <si>
    <t>10 year cash flows</t>
  </si>
  <si>
    <t xml:space="preserve">Year </t>
  </si>
  <si>
    <t>Periodic  Cash Flow</t>
  </si>
  <si>
    <t>Per Year</t>
  </si>
  <si>
    <t>Cumulative</t>
  </si>
  <si>
    <t>Date</t>
  </si>
  <si>
    <t>1234 Main Street, Portland, Oregon</t>
  </si>
  <si>
    <t>Senior Debt</t>
  </si>
  <si>
    <t>Mezz Debt</t>
  </si>
  <si>
    <t>Equity</t>
  </si>
  <si>
    <t>Senior Debt Financing</t>
  </si>
  <si>
    <t>Mezzinine Debt Terms</t>
  </si>
  <si>
    <t>Maximum combined loan-to-value</t>
  </si>
  <si>
    <t>Maximum loan-to-value</t>
  </si>
  <si>
    <t>Preferred Equiity</t>
  </si>
  <si>
    <t>CPACE Financing</t>
  </si>
  <si>
    <t>Expected Rate of Return</t>
  </si>
  <si>
    <t>Maximum combined loan-to-value OR</t>
  </si>
  <si>
    <t>Maximum CPACE based upon energy savings*</t>
  </si>
  <si>
    <t>Weighted Average Cost of Funds Comparison</t>
  </si>
  <si>
    <t>Traditional Finance Structure</t>
  </si>
  <si>
    <t>Weighted Ave Cost</t>
  </si>
  <si>
    <t>Type of Capital</t>
  </si>
  <si>
    <t>Annual Capital Cost Estimates</t>
  </si>
  <si>
    <t>Savings</t>
  </si>
  <si>
    <t>Estimated Hold Period</t>
  </si>
  <si>
    <t>Savings over Hold Period</t>
  </si>
  <si>
    <t>Traditional Finance</t>
  </si>
  <si>
    <t>Year 1</t>
  </si>
  <si>
    <t>Year 0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</si>
  <si>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</si>
  <si>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</si>
  <si>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</si>
  <si>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</si>
  <si>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</si>
  <si>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</si>
  <si>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</si>
  <si>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</si>
  <si>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</si>
  <si>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Keep Going</t>
  </si>
  <si>
    <t>Estimated Energy Saving above Code</t>
  </si>
  <si>
    <t>EXISTING BUILDINGS</t>
  </si>
  <si>
    <t>Existing Buildings</t>
  </si>
  <si>
    <t>Financing Terms</t>
  </si>
  <si>
    <t>Project Costs</t>
  </si>
  <si>
    <t>Balloon due (year)</t>
  </si>
  <si>
    <t>Amortization Period (years)</t>
  </si>
  <si>
    <t>New Construction/Major Renovation Projects</t>
  </si>
  <si>
    <t>New Construction/Major Renovation Project</t>
  </si>
  <si>
    <t>Portland, OR</t>
  </si>
  <si>
    <t xml:space="preserve">CPACE financing equal to 15% of eligible construction cost.  Project that achieve </t>
  </si>
  <si>
    <t>*Project must achieve cost savings of at least 15% above code to be eligible for</t>
  </si>
  <si>
    <t>cost savings of 30% above code are can finance 25% of eligible costs.</t>
  </si>
  <si>
    <t>Simple Payback (years)</t>
  </si>
  <si>
    <t>Sample Project</t>
  </si>
  <si>
    <t>NA</t>
  </si>
  <si>
    <r>
      <rPr>
        <b/>
        <i/>
        <u/>
        <sz val="14"/>
        <color rgb="FF00728F"/>
        <rFont val="Calibri"/>
        <family val="2"/>
        <scheme val="minor"/>
      </rPr>
      <t>INPUTS</t>
    </r>
    <r>
      <rPr>
        <b/>
        <i/>
        <sz val="14"/>
        <color rgb="FF00728F"/>
        <rFont val="Calibri"/>
        <family val="2"/>
        <scheme val="minor"/>
      </rPr>
      <t xml:space="preserve"> - PropertyFit Financial Comparison Data Input</t>
    </r>
  </si>
  <si>
    <r>
      <rPr>
        <b/>
        <i/>
        <u/>
        <sz val="14"/>
        <color rgb="FF00728F"/>
        <rFont val="Calibri"/>
        <family val="2"/>
        <scheme val="minor"/>
      </rPr>
      <t>IMPACTS</t>
    </r>
    <r>
      <rPr>
        <b/>
        <i/>
        <sz val="14"/>
        <color rgb="FF00728F"/>
        <rFont val="Calibri"/>
        <family val="2"/>
        <scheme val="minor"/>
      </rPr>
      <t xml:space="preserve"> - PropertyFit Financial Impacts Comparison</t>
    </r>
  </si>
  <si>
    <t>PropertyFit</t>
  </si>
  <si>
    <t>With PropertyFit</t>
  </si>
  <si>
    <t>without PropertyFit</t>
  </si>
  <si>
    <t>with PropertyFit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</si>
</sst>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000000000"/>
    <numFmt numFmtId="167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28F"/>
      <name val="Calibri"/>
      <family val="2"/>
      <scheme val="minor"/>
    </font>
    <font>
      <b/>
      <i/>
      <sz val="16"/>
      <color rgb="FF00728F"/>
      <name val="Calibri"/>
      <family val="2"/>
      <scheme val="minor"/>
    </font>
    <font>
      <sz val="11"/>
      <color rgb="FF3333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9FA617"/>
      <name val="Calibri"/>
      <family val="2"/>
      <scheme val="minor"/>
    </font>
    <font>
      <b/>
      <sz val="11"/>
      <color rgb="FF00728F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rgb="FF00728F"/>
      <name val="Calibri"/>
      <family val="2"/>
      <scheme val="minor"/>
    </font>
    <font>
      <b/>
      <i/>
      <u/>
      <sz val="14"/>
      <color rgb="FF00728F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7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F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8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0" fillId="0" borderId="2" xfId="0" applyBorder="1"/>
    <xf numFmtId="165" fontId="0" fillId="0" borderId="2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2" applyNumberFormat="1" applyFont="1" applyBorder="1" applyAlignment="1">
      <alignment horizontal="right"/>
    </xf>
    <xf numFmtId="43" fontId="0" fillId="0" borderId="0" xfId="0" applyNumberFormat="1"/>
    <xf numFmtId="2" fontId="0" fillId="0" borderId="0" xfId="0" applyNumberFormat="1"/>
    <xf numFmtId="165" fontId="0" fillId="0" borderId="0" xfId="1" applyNumberFormat="1" applyFont="1" applyAlignment="1">
      <alignment horizontal="right"/>
    </xf>
    <xf numFmtId="166" fontId="0" fillId="0" borderId="0" xfId="2" applyNumberFormat="1" applyFont="1"/>
    <xf numFmtId="0" fontId="3" fillId="0" borderId="0" xfId="0" applyFont="1"/>
    <xf numFmtId="0" fontId="5" fillId="0" borderId="0" xfId="0" applyFont="1"/>
    <xf numFmtId="164" fontId="5" fillId="2" borderId="4" xfId="2" applyNumberFormat="1" applyFont="1" applyFill="1" applyBorder="1" applyProtection="1">
      <protection locked="0"/>
    </xf>
    <xf numFmtId="165" fontId="5" fillId="2" borderId="2" xfId="1" applyNumberFormat="1" applyFont="1" applyFill="1" applyBorder="1" applyProtection="1">
      <protection locked="0"/>
    </xf>
    <xf numFmtId="10" fontId="5" fillId="2" borderId="2" xfId="3" applyNumberFormat="1" applyFont="1" applyFill="1" applyBorder="1" applyProtection="1">
      <protection locked="0"/>
    </xf>
    <xf numFmtId="165" fontId="5" fillId="2" borderId="4" xfId="1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9" fontId="5" fillId="2" borderId="4" xfId="3" applyFont="1" applyFill="1" applyBorder="1" applyProtection="1">
      <protection locked="0"/>
    </xf>
    <xf numFmtId="165" fontId="5" fillId="2" borderId="2" xfId="1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 applyBorder="1"/>
    <xf numFmtId="0" fontId="2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9" fontId="5" fillId="2" borderId="2" xfId="3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5" fillId="0" borderId="9" xfId="0" applyFont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164" fontId="5" fillId="0" borderId="13" xfId="0" applyNumberFormat="1" applyFont="1" applyBorder="1"/>
    <xf numFmtId="164" fontId="5" fillId="0" borderId="14" xfId="0" applyNumberFormat="1" applyFont="1" applyBorder="1"/>
    <xf numFmtId="165" fontId="5" fillId="0" borderId="16" xfId="0" applyNumberFormat="1" applyFont="1" applyBorder="1"/>
    <xf numFmtId="165" fontId="5" fillId="0" borderId="17" xfId="0" applyNumberFormat="1" applyFont="1" applyBorder="1"/>
    <xf numFmtId="165" fontId="5" fillId="0" borderId="18" xfId="0" applyNumberFormat="1" applyFont="1" applyBorder="1"/>
    <xf numFmtId="0" fontId="5" fillId="0" borderId="16" xfId="0" applyFont="1" applyBorder="1"/>
    <xf numFmtId="165" fontId="5" fillId="0" borderId="17" xfId="1" applyNumberFormat="1" applyFont="1" applyBorder="1"/>
    <xf numFmtId="165" fontId="5" fillId="0" borderId="18" xfId="1" applyNumberFormat="1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164" fontId="5" fillId="0" borderId="21" xfId="0" applyNumberFormat="1" applyFont="1" applyBorder="1"/>
    <xf numFmtId="0" fontId="5" fillId="0" borderId="17" xfId="0" applyFont="1" applyBorder="1"/>
    <xf numFmtId="0" fontId="5" fillId="0" borderId="18" xfId="0" applyFont="1" applyBorder="1"/>
    <xf numFmtId="164" fontId="5" fillId="0" borderId="16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43" fontId="5" fillId="0" borderId="17" xfId="0" applyNumberFormat="1" applyFont="1" applyBorder="1"/>
    <xf numFmtId="43" fontId="5" fillId="0" borderId="18" xfId="0" applyNumberFormat="1" applyFont="1" applyBorder="1" applyAlignment="1">
      <alignment horizontal="right"/>
    </xf>
    <xf numFmtId="164" fontId="5" fillId="0" borderId="16" xfId="2" applyNumberFormat="1" applyFont="1" applyBorder="1"/>
    <xf numFmtId="164" fontId="5" fillId="0" borderId="17" xfId="2" applyNumberFormat="1" applyFont="1" applyBorder="1"/>
    <xf numFmtId="164" fontId="5" fillId="0" borderId="18" xfId="2" applyNumberFormat="1" applyFont="1" applyBorder="1"/>
    <xf numFmtId="164" fontId="5" fillId="0" borderId="22" xfId="2" applyNumberFormat="1" applyFont="1" applyBorder="1"/>
    <xf numFmtId="164" fontId="5" fillId="0" borderId="23" xfId="2" applyNumberFormat="1" applyFont="1" applyBorder="1"/>
    <xf numFmtId="164" fontId="5" fillId="0" borderId="24" xfId="2" applyNumberFormat="1" applyFont="1" applyBorder="1"/>
    <xf numFmtId="0" fontId="3" fillId="0" borderId="0" xfId="0" applyFont="1" applyAlignment="1">
      <alignment horizontal="right"/>
    </xf>
    <xf numFmtId="167" fontId="5" fillId="2" borderId="4" xfId="0" applyNumberFormat="1" applyFont="1" applyFill="1" applyBorder="1" applyAlignment="1" applyProtection="1">
      <protection locked="0"/>
    </xf>
    <xf numFmtId="0" fontId="3" fillId="0" borderId="0" xfId="0" applyFont="1" applyAlignment="1"/>
    <xf numFmtId="0" fontId="8" fillId="0" borderId="0" xfId="0" applyFont="1"/>
    <xf numFmtId="43" fontId="5" fillId="0" borderId="16" xfId="1" applyFont="1" applyBorder="1"/>
    <xf numFmtId="0" fontId="0" fillId="0" borderId="0" xfId="0" applyAlignment="1">
      <alignment horizontal="center"/>
    </xf>
    <xf numFmtId="9" fontId="5" fillId="2" borderId="2" xfId="3" applyFont="1" applyFill="1" applyBorder="1" applyProtection="1">
      <protection locked="0"/>
    </xf>
    <xf numFmtId="9" fontId="5" fillId="0" borderId="2" xfId="3" applyNumberFormat="1" applyFont="1" applyFill="1" applyBorder="1" applyProtection="1"/>
    <xf numFmtId="0" fontId="0" fillId="0" borderId="0" xfId="0" applyAlignment="1"/>
    <xf numFmtId="0" fontId="0" fillId="0" borderId="25" xfId="0" applyBorder="1"/>
    <xf numFmtId="10" fontId="0" fillId="0" borderId="25" xfId="3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9" fillId="0" borderId="1" xfId="0" applyFont="1" applyBorder="1" applyAlignment="1">
      <alignment horizontal="center" vertical="center" wrapText="1"/>
    </xf>
    <xf numFmtId="9" fontId="0" fillId="0" borderId="26" xfId="3" applyFont="1" applyBorder="1"/>
    <xf numFmtId="10" fontId="0" fillId="0" borderId="0" xfId="3" applyNumberFormat="1" applyFont="1" applyBorder="1"/>
    <xf numFmtId="0" fontId="0" fillId="0" borderId="31" xfId="0" applyBorder="1"/>
    <xf numFmtId="10" fontId="0" fillId="0" borderId="18" xfId="3" applyNumberFormat="1" applyFont="1" applyBorder="1"/>
    <xf numFmtId="10" fontId="0" fillId="0" borderId="21" xfId="3" applyNumberFormat="1" applyFont="1" applyBorder="1"/>
    <xf numFmtId="0" fontId="9" fillId="0" borderId="12" xfId="0" applyFont="1" applyBorder="1" applyAlignment="1">
      <alignment horizontal="center" vertical="center" wrapText="1"/>
    </xf>
    <xf numFmtId="165" fontId="0" fillId="0" borderId="18" xfId="1" applyNumberFormat="1" applyFont="1" applyBorder="1"/>
    <xf numFmtId="165" fontId="0" fillId="0" borderId="26" xfId="1" applyNumberFormat="1" applyFont="1" applyBorder="1"/>
    <xf numFmtId="165" fontId="0" fillId="0" borderId="25" xfId="1" applyNumberFormat="1" applyFont="1" applyBorder="1"/>
    <xf numFmtId="165" fontId="0" fillId="0" borderId="21" xfId="1" applyNumberFormat="1" applyFont="1" applyBorder="1"/>
    <xf numFmtId="165" fontId="0" fillId="0" borderId="31" xfId="1" applyNumberFormat="1" applyFont="1" applyBorder="1"/>
    <xf numFmtId="10" fontId="0" fillId="0" borderId="0" xfId="0" applyNumberFormat="1"/>
    <xf numFmtId="165" fontId="0" fillId="0" borderId="0" xfId="0" applyNumberFormat="1"/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/>
    <xf numFmtId="3" fontId="0" fillId="0" borderId="0" xfId="0" applyNumberFormat="1"/>
    <xf numFmtId="164" fontId="5" fillId="0" borderId="2" xfId="3" applyNumberFormat="1" applyFont="1" applyFill="1" applyBorder="1" applyProtection="1"/>
    <xf numFmtId="165" fontId="5" fillId="0" borderId="2" xfId="1" applyNumberFormat="1" applyFont="1" applyFill="1" applyBorder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5" fillId="0" borderId="0" xfId="0" applyFont="1" applyProtection="1"/>
    <xf numFmtId="10" fontId="5" fillId="0" borderId="0" xfId="3" applyNumberFormat="1" applyFont="1" applyFill="1" applyBorder="1" applyProtection="1"/>
    <xf numFmtId="0" fontId="12" fillId="0" borderId="0" xfId="0" applyFont="1" applyProtection="1"/>
    <xf numFmtId="0" fontId="12" fillId="0" borderId="0" xfId="0" applyFont="1"/>
    <xf numFmtId="0" fontId="3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164" fontId="5" fillId="0" borderId="15" xfId="2" applyNumberFormat="1" applyFont="1" applyBorder="1"/>
    <xf numFmtId="10" fontId="5" fillId="0" borderId="16" xfId="3" applyNumberFormat="1" applyFont="1" applyBorder="1"/>
    <xf numFmtId="10" fontId="5" fillId="0" borderId="17" xfId="3" applyNumberFormat="1" applyFont="1" applyBorder="1"/>
    <xf numFmtId="10" fontId="5" fillId="0" borderId="18" xfId="3" applyNumberFormat="1" applyFont="1" applyBorder="1"/>
    <xf numFmtId="44" fontId="5" fillId="0" borderId="18" xfId="2" applyFont="1" applyBorder="1"/>
    <xf numFmtId="0" fontId="5" fillId="0" borderId="5" xfId="0" applyFont="1" applyBorder="1" applyAlignment="1">
      <alignment horizontal="left" indent="2"/>
    </xf>
    <xf numFmtId="164" fontId="5" fillId="0" borderId="10" xfId="2" applyNumberFormat="1" applyFont="1" applyBorder="1"/>
    <xf numFmtId="164" fontId="5" fillId="0" borderId="11" xfId="2" applyNumberFormat="1" applyFont="1" applyBorder="1"/>
    <xf numFmtId="164" fontId="5" fillId="0" borderId="12" xfId="2" applyNumberFormat="1" applyFont="1" applyBorder="1"/>
    <xf numFmtId="0" fontId="5" fillId="0" borderId="7" xfId="0" applyFont="1" applyFill="1" applyBorder="1" applyAlignment="1">
      <alignment horizontal="left" wrapText="1" indent="2"/>
    </xf>
    <xf numFmtId="43" fontId="5" fillId="0" borderId="16" xfId="1" applyFont="1" applyFill="1" applyBorder="1"/>
    <xf numFmtId="0" fontId="0" fillId="0" borderId="0" xfId="0" applyFill="1"/>
    <xf numFmtId="0" fontId="0" fillId="0" borderId="0" xfId="0" applyFill="1" applyProtection="1"/>
    <xf numFmtId="0" fontId="13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167" fontId="5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0" fillId="0" borderId="0" xfId="0" applyFont="1" applyAlignment="1" applyProtection="1">
      <alignment horizontal="center"/>
    </xf>
    <xf numFmtId="0" fontId="0" fillId="0" borderId="27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728F"/>
      <color rgb="FF9FA617"/>
      <color rgb="FF333300"/>
      <color rgb="FFDBDDAB"/>
      <color rgb="FFEEEFD9"/>
      <color rgb="FFC2C5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Annual Cash Flow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Owner Funded</c:v>
          </c:tx>
          <c:invertIfNegative val="0"/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'Self-Funded Cash Flow'!$C$7:$C$17</c:f>
              <c:numCache>
                <c:formatCode>#,##0</c:formatCode>
                <c:ptCount val="11"/>
                <c:pt idx="0">
                  <c:v>-350000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</c:numCache>
            </c:numRef>
          </c:val>
        </c:ser>
        <c:ser>
          <c:idx val="1"/>
          <c:order val="1"/>
          <c:tx>
            <c:v>Bank Loan</c:v>
          </c:tx>
          <c:invertIfNegative val="0"/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'Conventional Amort'!$J$3:$J$13</c:f>
              <c:numCache>
                <c:formatCode>#,##0</c:formatCode>
                <c:ptCount val="11"/>
                <c:pt idx="0">
                  <c:v>-70000</c:v>
                </c:pt>
                <c:pt idx="1">
                  <c:v>18742.980959009263</c:v>
                </c:pt>
                <c:pt idx="2">
                  <c:v>18742.980959009263</c:v>
                </c:pt>
                <c:pt idx="3">
                  <c:v>18742.980959009263</c:v>
                </c:pt>
                <c:pt idx="4">
                  <c:v>18742.980959009263</c:v>
                </c:pt>
                <c:pt idx="5">
                  <c:v>18742.980959009263</c:v>
                </c:pt>
                <c:pt idx="6">
                  <c:v>18742.980959009263</c:v>
                </c:pt>
                <c:pt idx="7">
                  <c:v>18742.980959009263</c:v>
                </c:pt>
                <c:pt idx="8">
                  <c:v>18742.980959009263</c:v>
                </c:pt>
                <c:pt idx="9">
                  <c:v>18742.980959009263</c:v>
                </c:pt>
                <c:pt idx="10">
                  <c:v>-152179.96881042054</c:v>
                </c:pt>
              </c:numCache>
            </c:numRef>
          </c:val>
        </c:ser>
        <c:ser>
          <c:idx val="2"/>
          <c:order val="2"/>
          <c:tx>
            <c:v>PropertyFit</c:v>
          </c:tx>
          <c:invertIfNegative val="0"/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'PropertyFit Financing'!$J$3:$J$13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12620.648625704107</c:v>
                </c:pt>
                <c:pt idx="2">
                  <c:v>12620.648625704107</c:v>
                </c:pt>
                <c:pt idx="3">
                  <c:v>12620.648625704107</c:v>
                </c:pt>
                <c:pt idx="4">
                  <c:v>12620.648625704107</c:v>
                </c:pt>
                <c:pt idx="5">
                  <c:v>12620.648625704107</c:v>
                </c:pt>
                <c:pt idx="6">
                  <c:v>12620.648625704107</c:v>
                </c:pt>
                <c:pt idx="7">
                  <c:v>12620.648625704107</c:v>
                </c:pt>
                <c:pt idx="8">
                  <c:v>12620.648625704107</c:v>
                </c:pt>
                <c:pt idx="9">
                  <c:v>12620.648625704107</c:v>
                </c:pt>
                <c:pt idx="10">
                  <c:v>12620.648625704107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6816"/>
        <c:axId val="42788736"/>
      </c:barChart>
      <c:catAx>
        <c:axId val="427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9FA617"/>
                    </a:solidFill>
                  </a:defRPr>
                </a:pPr>
                <a:endParaRPr lang="en-US">
                  <a:solidFill>
                    <a:srgbClr val="9FA617"/>
                  </a:solidFill>
                </a:endParaRPr>
              </a:p>
              <a:p>
                <a:pPr>
                  <a:defRPr>
                    <a:solidFill>
                      <a:srgbClr val="9FA617"/>
                    </a:solidFill>
                  </a:defRPr>
                </a:pPr>
                <a:r>
                  <a:rPr lang="en-US">
                    <a:solidFill>
                      <a:srgbClr val="9FA617"/>
                    </a:solidFill>
                  </a:rPr>
                  <a:t>Cash Flow Per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88736"/>
        <c:crosses val="autoZero"/>
        <c:auto val="1"/>
        <c:lblAlgn val="ctr"/>
        <c:lblOffset val="100"/>
        <c:noMultiLvlLbl val="0"/>
      </c:catAx>
      <c:valAx>
        <c:axId val="4278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in"/>
        <c:tickLblPos val="nextTo"/>
        <c:crossAx val="427868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787146934682994E-2"/>
                <c:y val="0.4727303901900251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rgbClr val="9FA617"/>
                      </a:solidFill>
                    </a:defRPr>
                  </a:pPr>
                  <a:r>
                    <a:rPr lang="en-US">
                      <a:solidFill>
                        <a:srgbClr val="9FA617"/>
                      </a:solidFill>
                    </a:rPr>
                    <a:t>Thousands</a:t>
                  </a:r>
                </a:p>
              </c:rich>
            </c:tx>
          </c:dispUnitsLbl>
        </c:dispUnits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Cumulative Cash Flow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46265393615386"/>
          <c:y val="8.6696105554373265E-2"/>
          <c:w val="0.8254484089705707"/>
          <c:h val="0.56267950627793151"/>
        </c:manualLayout>
      </c:layout>
      <c:lineChart>
        <c:grouping val="standard"/>
        <c:varyColors val="0"/>
        <c:ser>
          <c:idx val="0"/>
          <c:order val="0"/>
          <c:tx>
            <c:v>Owner Funded</c:v>
          </c:tx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'Self-Funded Cash Flow'!$E$7:$E$17</c:f>
              <c:numCache>
                <c:formatCode>#,##0</c:formatCode>
                <c:ptCount val="11"/>
                <c:pt idx="0">
                  <c:v>-350000</c:v>
                </c:pt>
                <c:pt idx="1">
                  <c:v>-310000</c:v>
                </c:pt>
                <c:pt idx="2">
                  <c:v>-270000</c:v>
                </c:pt>
                <c:pt idx="3">
                  <c:v>-230000</c:v>
                </c:pt>
                <c:pt idx="4">
                  <c:v>-190000</c:v>
                </c:pt>
                <c:pt idx="5">
                  <c:v>-150000</c:v>
                </c:pt>
                <c:pt idx="6">
                  <c:v>-110000</c:v>
                </c:pt>
                <c:pt idx="7">
                  <c:v>-70000</c:v>
                </c:pt>
                <c:pt idx="8">
                  <c:v>-30000</c:v>
                </c:pt>
                <c:pt idx="9">
                  <c:v>10000</c:v>
                </c:pt>
                <c:pt idx="10">
                  <c:v>50000</c:v>
                </c:pt>
              </c:numCache>
            </c:numRef>
          </c:val>
          <c:smooth val="0"/>
        </c:ser>
        <c:ser>
          <c:idx val="1"/>
          <c:order val="1"/>
          <c:tx>
            <c:v>Bank Loan</c:v>
          </c:tx>
          <c:spPr>
            <a:ln>
              <a:solidFill>
                <a:srgbClr val="9FA617"/>
              </a:solidFill>
            </a:ln>
          </c:spPr>
          <c:marker>
            <c:spPr>
              <a:ln>
                <a:solidFill>
                  <a:srgbClr val="9FA617"/>
                </a:solidFill>
              </a:ln>
            </c:spPr>
          </c:marker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'Conventional Amort'!$K$3:$K$13</c:f>
              <c:numCache>
                <c:formatCode>#,##0</c:formatCode>
                <c:ptCount val="11"/>
                <c:pt idx="0">
                  <c:v>-70000</c:v>
                </c:pt>
                <c:pt idx="1">
                  <c:v>-51257.019040990737</c:v>
                </c:pt>
                <c:pt idx="2">
                  <c:v>-32514.038081981475</c:v>
                </c:pt>
                <c:pt idx="3">
                  <c:v>-13771.057122972212</c:v>
                </c:pt>
                <c:pt idx="4">
                  <c:v>4971.9238360370509</c:v>
                </c:pt>
                <c:pt idx="5">
                  <c:v>23714.904795046314</c:v>
                </c:pt>
                <c:pt idx="6">
                  <c:v>42457.885754055576</c:v>
                </c:pt>
                <c:pt idx="7">
                  <c:v>61200.866713064839</c:v>
                </c:pt>
                <c:pt idx="8">
                  <c:v>79943.847672074102</c:v>
                </c:pt>
                <c:pt idx="9">
                  <c:v>98686.828631083365</c:v>
                </c:pt>
                <c:pt idx="10">
                  <c:v>-53493.140179337177</c:v>
                </c:pt>
              </c:numCache>
            </c:numRef>
          </c:val>
          <c:smooth val="0"/>
        </c:ser>
        <c:ser>
          <c:idx val="2"/>
          <c:order val="2"/>
          <c:tx>
            <c:v>PropertyFit</c:v>
          </c:tx>
          <c:cat>
            <c:strRef>
              <c:f>'PropertyFit Financing'!$I$3:$I$13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'PropertyFit Financing'!$K$3:$K$13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12620.648625704107</c:v>
                </c:pt>
                <c:pt idx="2">
                  <c:v>25241.297251408214</c:v>
                </c:pt>
                <c:pt idx="3">
                  <c:v>37861.945877112317</c:v>
                </c:pt>
                <c:pt idx="4">
                  <c:v>50482.594502816428</c:v>
                </c:pt>
                <c:pt idx="5">
                  <c:v>63103.243128520538</c:v>
                </c:pt>
                <c:pt idx="6">
                  <c:v>75723.891754224649</c:v>
                </c:pt>
                <c:pt idx="7">
                  <c:v>88344.54037992876</c:v>
                </c:pt>
                <c:pt idx="8">
                  <c:v>100965.18900563287</c:v>
                </c:pt>
                <c:pt idx="9">
                  <c:v>113585.83763133698</c:v>
                </c:pt>
                <c:pt idx="10">
                  <c:v>126206.48625704109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68192"/>
        <c:axId val="90570112"/>
      </c:lineChart>
      <c:catAx>
        <c:axId val="905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9FA617"/>
                    </a:solidFill>
                  </a:defRPr>
                </a:pPr>
                <a:endParaRPr lang="en-US">
                  <a:solidFill>
                    <a:srgbClr val="9FA617"/>
                  </a:solidFill>
                </a:endParaRPr>
              </a:p>
              <a:p>
                <a:pPr>
                  <a:defRPr>
                    <a:solidFill>
                      <a:srgbClr val="9FA617"/>
                    </a:solidFill>
                  </a:defRPr>
                </a:pPr>
                <a:r>
                  <a:rPr lang="en-US">
                    <a:solidFill>
                      <a:srgbClr val="9FA617"/>
                    </a:solidFill>
                  </a:rPr>
                  <a:t>Cumulative</a:t>
                </a:r>
                <a:r>
                  <a:rPr lang="en-US" baseline="0">
                    <a:solidFill>
                      <a:srgbClr val="9FA617"/>
                    </a:solidFill>
                  </a:rPr>
                  <a:t> </a:t>
                </a:r>
                <a:r>
                  <a:rPr lang="en-US">
                    <a:solidFill>
                      <a:srgbClr val="9FA617"/>
                    </a:solidFill>
                  </a:rPr>
                  <a:t>Cash Flow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90570112"/>
        <c:crosses val="autoZero"/>
        <c:auto val="1"/>
        <c:lblAlgn val="ctr"/>
        <c:lblOffset val="100"/>
        <c:noMultiLvlLbl val="0"/>
      </c:cat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rgbClr val="9FA617"/>
              </a:solidFill>
            </a:ln>
          </c:spPr>
        </c:majorGridlines>
        <c:numFmt formatCode="#,##0" sourceLinked="1"/>
        <c:majorTickMark val="out"/>
        <c:minorTickMark val="in"/>
        <c:tickLblPos val="nextTo"/>
        <c:crossAx val="905681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787146934682994E-2"/>
                <c:y val="0.4727303901900251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rgbClr val="9FA617"/>
                      </a:solidFill>
                    </a:defRPr>
                  </a:pPr>
                  <a:r>
                    <a:rPr lang="en-US">
                      <a:solidFill>
                        <a:srgbClr val="9FA617"/>
                      </a:solidFill>
                    </a:rPr>
                    <a:t>Thousands</a:t>
                  </a:r>
                </a:p>
              </c:rich>
            </c:tx>
          </c:dispUnitsLbl>
        </c:dispUnits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900">
                <a:solidFill>
                  <a:srgbClr val="333300"/>
                </a:solidFill>
              </a:defRPr>
            </a:pPr>
            <a:endParaRPr lang="en-US"/>
          </a:p>
        </c:txPr>
      </c:dTable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The Capital Stack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Senior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Sheet1!$B$25:$C$25</c:f>
              <c:strCache>
                <c:ptCount val="2"/>
                <c:pt idx="0">
                  <c:v>Traditional Finance</c:v>
                </c:pt>
                <c:pt idx="1">
                  <c:v>CPACE</c:v>
                </c:pt>
              </c:strCache>
            </c:strRef>
          </c:cat>
          <c:val>
            <c:numRef>
              <c:f>Sheet1!$B$26:$C$26</c:f>
              <c:numCache>
                <c:formatCode>_(* #,##0_);_(* \(#,##0\);_(* "-"??_);_(@_)</c:formatCode>
                <c:ptCount val="2"/>
                <c:pt idx="0">
                  <c:v>7000000</c:v>
                </c:pt>
                <c:pt idx="1">
                  <c:v>7000000</c:v>
                </c:pt>
              </c:numCache>
            </c:numRef>
          </c:val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PropertyFit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Sheet1!$B$25:$C$25</c:f>
              <c:strCache>
                <c:ptCount val="2"/>
                <c:pt idx="0">
                  <c:v>Traditional Finance</c:v>
                </c:pt>
                <c:pt idx="1">
                  <c:v>CPACE</c:v>
                </c:pt>
              </c:strCache>
            </c:strRef>
          </c:cat>
          <c:val>
            <c:numRef>
              <c:f>Sheet1!$B$27:$C$27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2500000</c:v>
                </c:pt>
              </c:numCache>
            </c:numRef>
          </c:val>
        </c:ser>
        <c:ser>
          <c:idx val="2"/>
          <c:order val="2"/>
          <c:tx>
            <c:strRef>
              <c:f>Sheet1!$A$28</c:f>
              <c:strCache>
                <c:ptCount val="1"/>
                <c:pt idx="0">
                  <c:v>Mezz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Sheet1!$B$25:$C$25</c:f>
              <c:strCache>
                <c:ptCount val="2"/>
                <c:pt idx="0">
                  <c:v>Traditional Finance</c:v>
                </c:pt>
                <c:pt idx="1">
                  <c:v>CPACE</c:v>
                </c:pt>
              </c:strCache>
            </c:strRef>
          </c:cat>
          <c:val>
            <c:numRef>
              <c:f>Sheet1!$B$28:$C$28</c:f>
              <c:numCache>
                <c:formatCode>_(* #,##0_);_(* \(#,##0\);_(* "-"??_);_(@_)</c:formatCode>
                <c:ptCount val="2"/>
                <c:pt idx="0">
                  <c:v>2000000.0000000007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Sheet1!$A$29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Sheet1!$B$25:$C$25</c:f>
              <c:strCache>
                <c:ptCount val="2"/>
                <c:pt idx="0">
                  <c:v>Traditional Finance</c:v>
                </c:pt>
                <c:pt idx="1">
                  <c:v>CPACE</c:v>
                </c:pt>
              </c:strCache>
            </c:strRef>
          </c:cat>
          <c:val>
            <c:numRef>
              <c:f>Sheet1!$B$29:$C$29</c:f>
              <c:numCache>
                <c:formatCode>_(* #,##0_);_(* \(#,##0\);_(* "-"??_);_(@_)</c:formatCode>
                <c:ptCount val="2"/>
                <c:pt idx="0">
                  <c:v>999999.99999999977</c:v>
                </c:pt>
                <c:pt idx="1">
                  <c:v>500000.00000000047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91648"/>
        <c:axId val="110826624"/>
        <c:axId val="0"/>
      </c:bar3DChart>
      <c:catAx>
        <c:axId val="11009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26624"/>
        <c:crosses val="autoZero"/>
        <c:auto val="1"/>
        <c:lblAlgn val="ctr"/>
        <c:lblOffset val="100"/>
        <c:noMultiLvlLbl val="0"/>
      </c:catAx>
      <c:valAx>
        <c:axId val="110826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333300"/>
                </a:solidFill>
              </a:defRPr>
            </a:pPr>
            <a:endParaRPr lang="en-US"/>
          </a:p>
        </c:txPr>
        <c:crossAx val="11009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Weighted Average Cost of Capital Stack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Weighted Ave Cost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Sheet1!$E$14:$F$14</c:f>
              <c:strCache>
                <c:ptCount val="2"/>
                <c:pt idx="0">
                  <c:v>without PropertyFit</c:v>
                </c:pt>
                <c:pt idx="1">
                  <c:v>with PropertyFit</c:v>
                </c:pt>
              </c:strCache>
            </c:strRef>
          </c:cat>
          <c:val>
            <c:numRef>
              <c:f>Sheet1!$E$19:$F$19</c:f>
              <c:numCache>
                <c:formatCode>0.00%</c:formatCode>
                <c:ptCount val="2"/>
                <c:pt idx="0">
                  <c:v>7.0000000000000007E-2</c:v>
                </c:pt>
                <c:pt idx="1">
                  <c:v>5.7500000000000009E-2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858624"/>
        <c:axId val="110861312"/>
      </c:barChart>
      <c:catAx>
        <c:axId val="11085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61312"/>
        <c:crosses val="autoZero"/>
        <c:auto val="1"/>
        <c:lblAlgn val="ctr"/>
        <c:lblOffset val="100"/>
        <c:noMultiLvlLbl val="0"/>
      </c:catAx>
      <c:valAx>
        <c:axId val="11086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9FA617"/>
                    </a:solidFill>
                  </a:defRPr>
                </a:pPr>
                <a:r>
                  <a:rPr lang="en-US">
                    <a:solidFill>
                      <a:srgbClr val="9FA617"/>
                    </a:solidFill>
                  </a:rPr>
                  <a:t>Rate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333300"/>
                </a:solidFill>
              </a:defRPr>
            </a:pPr>
            <a:endParaRPr lang="en-US"/>
          </a:p>
        </c:txPr>
        <c:crossAx val="11085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Annual Cost of </a:t>
            </a:r>
          </a:p>
          <a:p>
            <a:pPr>
              <a:defRPr>
                <a:solidFill>
                  <a:srgbClr val="00728F"/>
                </a:solidFill>
              </a:defRPr>
            </a:pPr>
            <a:r>
              <a:rPr lang="en-US">
                <a:solidFill>
                  <a:srgbClr val="00728F"/>
                </a:solidFill>
              </a:rPr>
              <a:t>Capital </a:t>
            </a:r>
            <a:r>
              <a:rPr lang="en-US" baseline="0">
                <a:solidFill>
                  <a:srgbClr val="00728F"/>
                </a:solidFill>
              </a:rPr>
              <a:t>Comparison</a:t>
            </a:r>
            <a:endParaRPr lang="en-US">
              <a:solidFill>
                <a:srgbClr val="00728F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Senior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Sheet1!$E$25:$F$25</c:f>
              <c:strCache>
                <c:ptCount val="2"/>
                <c:pt idx="0">
                  <c:v>without PropertyFit</c:v>
                </c:pt>
                <c:pt idx="1">
                  <c:v>with PropertyFit</c:v>
                </c:pt>
              </c:strCache>
            </c:strRef>
          </c:cat>
          <c:val>
            <c:numRef>
              <c:f>Sheet1!$E$26:$F$26</c:f>
              <c:numCache>
                <c:formatCode>_(* #,##0_);_(* \(#,##0\);_(* "-"??_);_(@_)</c:formatCode>
                <c:ptCount val="2"/>
                <c:pt idx="0">
                  <c:v>350000</c:v>
                </c:pt>
                <c:pt idx="1">
                  <c:v>350000</c:v>
                </c:pt>
              </c:numCache>
            </c:numRef>
          </c:val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PropertyFit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Sheet1!$E$25:$F$25</c:f>
              <c:strCache>
                <c:ptCount val="2"/>
                <c:pt idx="0">
                  <c:v>without PropertyFit</c:v>
                </c:pt>
                <c:pt idx="1">
                  <c:v>with PropertyFit</c:v>
                </c:pt>
              </c:strCache>
            </c:strRef>
          </c:cat>
          <c:val>
            <c:numRef>
              <c:f>Sheet1!$E$27:$F$27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150000</c:v>
                </c:pt>
              </c:numCache>
            </c:numRef>
          </c:val>
        </c:ser>
        <c:ser>
          <c:idx val="2"/>
          <c:order val="2"/>
          <c:tx>
            <c:strRef>
              <c:f>Sheet1!$A$28</c:f>
              <c:strCache>
                <c:ptCount val="1"/>
                <c:pt idx="0">
                  <c:v>Mezz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Sheet1!$E$25:$F$25</c:f>
              <c:strCache>
                <c:ptCount val="2"/>
                <c:pt idx="0">
                  <c:v>without PropertyFit</c:v>
                </c:pt>
                <c:pt idx="1">
                  <c:v>with PropertyFit</c:v>
                </c:pt>
              </c:strCache>
            </c:strRef>
          </c:cat>
          <c:val>
            <c:numRef>
              <c:f>Sheet1!$E$28:$F$28</c:f>
              <c:numCache>
                <c:formatCode>_(* #,##0_);_(* \(#,##0\);_(* "-"??_);_(@_)</c:formatCode>
                <c:ptCount val="2"/>
                <c:pt idx="0">
                  <c:v>200000.00000000009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Sheet1!$A$29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Sheet1!$E$25:$F$25</c:f>
              <c:strCache>
                <c:ptCount val="2"/>
                <c:pt idx="0">
                  <c:v>without PropertyFit</c:v>
                </c:pt>
                <c:pt idx="1">
                  <c:v>with PropertyFit</c:v>
                </c:pt>
              </c:strCache>
            </c:strRef>
          </c:cat>
          <c:val>
            <c:numRef>
              <c:f>Sheet1!$E$29:$F$29</c:f>
              <c:numCache>
                <c:formatCode>_(* #,##0_);_(* \(#,##0\);_(* "-"??_);_(@_)</c:formatCode>
                <c:ptCount val="2"/>
                <c:pt idx="0">
                  <c:v>149999.99999999997</c:v>
                </c:pt>
                <c:pt idx="1">
                  <c:v>75000.000000000073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87264"/>
        <c:axId val="110188800"/>
      </c:barChart>
      <c:catAx>
        <c:axId val="11018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88800"/>
        <c:crosses val="autoZero"/>
        <c:auto val="1"/>
        <c:lblAlgn val="ctr"/>
        <c:lblOffset val="100"/>
        <c:noMultiLvlLbl val="0"/>
      </c:catAx>
      <c:valAx>
        <c:axId val="1101888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333300"/>
                </a:solidFill>
              </a:defRPr>
            </a:pPr>
            <a:endParaRPr lang="en-US"/>
          </a:p>
        </c:txPr>
        <c:crossAx val="11018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2297430" cy="67373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8575"/>
          <a:ext cx="2297430" cy="673735"/>
        </a:xfrm>
        <a:prstGeom prst="rect">
          <a:avLst/>
        </a:prstGeom>
      </xdr:spPr>
    </xdr:pic>
    <xdr:clientData/>
  </xdr:oneCellAnchor>
  <xdr:twoCellAnchor>
    <xdr:from>
      <xdr:col>4</xdr:col>
      <xdr:colOff>95250</xdr:colOff>
      <xdr:row>29</xdr:row>
      <xdr:rowOff>79375</xdr:rowOff>
    </xdr:from>
    <xdr:to>
      <xdr:col>10</xdr:col>
      <xdr:colOff>492124</xdr:colOff>
      <xdr:row>48</xdr:row>
      <xdr:rowOff>222251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111125</xdr:colOff>
      <xdr:row>50</xdr:row>
      <xdr:rowOff>0</xdr:rowOff>
    </xdr:from>
    <xdr:to>
      <xdr:col>10</xdr:col>
      <xdr:colOff>492125</xdr:colOff>
      <xdr:row>74</xdr:row>
      <xdr:rowOff>63500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</xdr:colOff>
      <xdr:row>39</xdr:row>
      <xdr:rowOff>28575</xdr:rowOff>
    </xdr:from>
    <xdr:to>
      <xdr:col>3</xdr:col>
      <xdr:colOff>532257</xdr:colOff>
      <xdr:row>43</xdr:row>
      <xdr:rowOff>16383</xdr:rowOff>
    </xdr:to>
    <xdr:sp macro="" textlink="">
      <xdr:nvSpPr>
        <xdr:cNvPr id="3" name="Down Arrow 2"/>
        <xdr:cNvSpPr/>
      </xdr:nvSpPr>
      <xdr:spPr>
        <a:xfrm>
          <a:off x="4324350" y="9353550"/>
          <a:ext cx="484632" cy="978408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476250</xdr:colOff>
      <xdr:row>0</xdr:row>
      <xdr:rowOff>15875</xdr:rowOff>
    </xdr:from>
    <xdr:ext cx="2297430" cy="673735"/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5875"/>
          <a:ext cx="2297430" cy="6737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2297430" cy="67373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8575"/>
          <a:ext cx="2297430" cy="673735"/>
        </a:xfrm>
        <a:prstGeom prst="rect">
          <a:avLst/>
        </a:prstGeom>
      </xdr:spPr>
    </xdr:pic>
    <xdr:clientData/>
  </xdr:oneCellAnchor>
  <xdr:twoCellAnchor>
    <xdr:from>
      <xdr:col>4</xdr:col>
      <xdr:colOff>63500</xdr:colOff>
      <xdr:row>9</xdr:row>
      <xdr:rowOff>9525</xdr:rowOff>
    </xdr:from>
    <xdr:to>
      <xdr:col>14</xdr:col>
      <xdr:colOff>492124</xdr:colOff>
      <xdr:row>24</xdr:row>
      <xdr:rowOff>133350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25</xdr:row>
      <xdr:rowOff>9525</xdr:rowOff>
    </xdr:from>
    <xdr:to>
      <xdr:col>8</xdr:col>
      <xdr:colOff>444500</xdr:colOff>
      <xdr:row>37</xdr:row>
      <xdr:rowOff>95250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476250</xdr:colOff>
      <xdr:row>24</xdr:row>
      <xdr:rowOff>247651</xdr:rowOff>
    </xdr:from>
    <xdr:to>
      <xdr:col>14</xdr:col>
      <xdr:colOff>508000</xdr:colOff>
      <xdr:row>37</xdr:row>
      <xdr:rowOff>79375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0</xdr:colOff>
      <xdr:row>0</xdr:row>
      <xdr:rowOff>0</xdr:rowOff>
    </xdr:from>
    <xdr:ext cx="2297430" cy="673735"/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0"/>
          <a:ext cx="2297430" cy="6737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1"/>
  <sheetViews>
    <sheetView showGridLines="0" zoomScale="90" zoomScaleNormal="90" workbookViewId="0">
      <selection activeCell="A8" sqref="A8"/>
    </sheetView>
  </sheetViews>
  <sheetFormatPr defaultRowHeight="15" x14ac:dyDescent="0.25"/>
  <cols>
    <col min="1" max="1" width="7.7109375" customWidth="1"/>
    <col min="2" max="2" width="55.140625" customWidth="1"/>
    <col min="3" max="3" width="21.7109375" customWidth="1"/>
    <col min="5" max="5" width="9.140625" customWidth="1"/>
    <col min="6" max="6" width="40" customWidth="1"/>
    <col min="7" max="9" width="15.7109375" customWidth="1"/>
  </cols>
  <sheetData>
    <row r="5" spans="1:11" ht="21" x14ac:dyDescent="0.35">
      <c r="A5" s="134" t="s">
        <v>97</v>
      </c>
      <c r="B5" s="134"/>
      <c r="C5" s="134"/>
      <c r="E5" s="135" t="s">
        <v>113</v>
      </c>
      <c r="F5" s="135"/>
      <c r="G5" s="135"/>
      <c r="H5" s="135"/>
      <c r="I5" s="135"/>
      <c r="J5" s="135"/>
      <c r="K5" s="135"/>
    </row>
    <row r="6" spans="1:11" ht="24" customHeight="1" x14ac:dyDescent="0.35">
      <c r="A6" s="135" t="s">
        <v>112</v>
      </c>
      <c r="B6" s="135"/>
      <c r="C6" s="135"/>
      <c r="E6" s="134" t="s">
        <v>98</v>
      </c>
      <c r="F6" s="134"/>
      <c r="G6" s="134"/>
      <c r="H6" s="134"/>
      <c r="I6" s="134"/>
      <c r="J6" s="134"/>
      <c r="K6" s="134"/>
    </row>
    <row r="7" spans="1:11" ht="19.5" customHeight="1" x14ac:dyDescent="0.3">
      <c r="D7" s="115"/>
      <c r="H7" s="66" t="s">
        <v>61</v>
      </c>
      <c r="I7" s="137">
        <f>C8</f>
        <v>42962</v>
      </c>
      <c r="J7" s="137"/>
      <c r="K7" s="137"/>
    </row>
    <row r="8" spans="1:11" ht="20.25" customHeight="1" x14ac:dyDescent="0.25">
      <c r="B8" s="66" t="s">
        <v>61</v>
      </c>
      <c r="C8" s="67">
        <v>42962</v>
      </c>
      <c r="F8" s="66" t="str">
        <f>A9</f>
        <v>Property Owner</v>
      </c>
      <c r="G8" t="str">
        <f>B10</f>
        <v>Sample Project</v>
      </c>
    </row>
    <row r="9" spans="1:11" ht="20.100000000000001" customHeight="1" x14ac:dyDescent="0.25">
      <c r="A9" s="19" t="s">
        <v>44</v>
      </c>
      <c r="F9" s="66" t="str">
        <f>A12</f>
        <v>Property Address</v>
      </c>
      <c r="G9" t="str">
        <f>B13</f>
        <v>Portland, OR</v>
      </c>
    </row>
    <row r="10" spans="1:11" ht="20.100000000000001" customHeight="1" x14ac:dyDescent="0.25">
      <c r="B10" s="136" t="s">
        <v>110</v>
      </c>
      <c r="C10" s="136"/>
      <c r="E10" s="19"/>
    </row>
    <row r="11" spans="1:11" ht="20.100000000000001" customHeight="1" x14ac:dyDescent="0.25">
      <c r="F11" s="20"/>
      <c r="G11" s="138" t="s">
        <v>17</v>
      </c>
      <c r="H11" s="139"/>
      <c r="I11" s="140"/>
    </row>
    <row r="12" spans="1:11" ht="20.100000000000001" customHeight="1" x14ac:dyDescent="0.25">
      <c r="A12" s="19" t="s">
        <v>43</v>
      </c>
      <c r="B12" s="20"/>
      <c r="C12" s="20"/>
      <c r="F12" s="34" t="s">
        <v>99</v>
      </c>
      <c r="G12" s="39" t="s">
        <v>15</v>
      </c>
      <c r="H12" s="40" t="s">
        <v>53</v>
      </c>
      <c r="I12" s="41" t="s">
        <v>114</v>
      </c>
    </row>
    <row r="13" spans="1:11" ht="20.100000000000001" customHeight="1" x14ac:dyDescent="0.25">
      <c r="B13" s="136" t="s">
        <v>105</v>
      </c>
      <c r="C13" s="136"/>
      <c r="F13" s="35" t="s">
        <v>100</v>
      </c>
      <c r="G13" s="42">
        <f>C16</f>
        <v>350000</v>
      </c>
      <c r="H13" s="43">
        <f>G13</f>
        <v>350000</v>
      </c>
      <c r="I13" s="120">
        <f>H13</f>
        <v>350000</v>
      </c>
    </row>
    <row r="14" spans="1:11" ht="20.100000000000001" customHeight="1" x14ac:dyDescent="0.25">
      <c r="B14" s="20"/>
      <c r="C14" s="20"/>
      <c r="F14" s="36" t="s">
        <v>9</v>
      </c>
      <c r="G14" s="44">
        <f>-G20</f>
        <v>350000</v>
      </c>
      <c r="H14" s="45">
        <f>-H20</f>
        <v>70000</v>
      </c>
      <c r="I14" s="46">
        <f>I20</f>
        <v>0</v>
      </c>
    </row>
    <row r="15" spans="1:11" ht="20.100000000000001" customHeight="1" x14ac:dyDescent="0.25">
      <c r="A15" s="19" t="s">
        <v>0</v>
      </c>
      <c r="B15" s="20"/>
      <c r="C15" s="20"/>
      <c r="F15" s="125" t="s">
        <v>20</v>
      </c>
      <c r="G15" s="126">
        <f>G13-G14</f>
        <v>0</v>
      </c>
      <c r="H15" s="127">
        <f>H13-H14</f>
        <v>280000</v>
      </c>
      <c r="I15" s="128">
        <f>I13-I14</f>
        <v>350000</v>
      </c>
    </row>
    <row r="16" spans="1:11" ht="20.100000000000001" customHeight="1" x14ac:dyDescent="0.25">
      <c r="B16" s="20" t="s">
        <v>1</v>
      </c>
      <c r="C16" s="21">
        <v>350000</v>
      </c>
      <c r="F16" s="36" t="s">
        <v>5</v>
      </c>
      <c r="G16" s="121">
        <v>0</v>
      </c>
      <c r="H16" s="122">
        <f>C29</f>
        <v>4.4999999999999998E-2</v>
      </c>
      <c r="I16" s="123">
        <f>C22</f>
        <v>0.06</v>
      </c>
    </row>
    <row r="17" spans="1:9" ht="20.100000000000001" customHeight="1" x14ac:dyDescent="0.25">
      <c r="B17" s="20" t="s">
        <v>2</v>
      </c>
      <c r="C17" s="22">
        <v>40000</v>
      </c>
      <c r="F17" s="36" t="s">
        <v>102</v>
      </c>
      <c r="G17" s="44">
        <v>0</v>
      </c>
      <c r="H17" s="45">
        <f>C31</f>
        <v>20</v>
      </c>
      <c r="I17" s="46">
        <f>C21</f>
        <v>25</v>
      </c>
    </row>
    <row r="18" spans="1:9" ht="20.100000000000001" customHeight="1" x14ac:dyDescent="0.25">
      <c r="B18" s="20" t="s">
        <v>35</v>
      </c>
      <c r="C18" s="23">
        <v>0.04</v>
      </c>
      <c r="F18" s="38" t="s">
        <v>101</v>
      </c>
      <c r="G18" s="44">
        <v>0</v>
      </c>
      <c r="H18" s="45">
        <f>C33</f>
        <v>10</v>
      </c>
      <c r="I18" s="46">
        <v>0</v>
      </c>
    </row>
    <row r="19" spans="1:9" ht="20.100000000000001" customHeight="1" x14ac:dyDescent="0.25">
      <c r="B19" s="20"/>
      <c r="C19" s="20"/>
      <c r="F19" s="116" t="s">
        <v>14</v>
      </c>
      <c r="G19" s="117"/>
      <c r="H19" s="118"/>
      <c r="I19" s="119"/>
    </row>
    <row r="20" spans="1:9" ht="20.100000000000001" customHeight="1" x14ac:dyDescent="0.25">
      <c r="A20" s="19" t="s">
        <v>3</v>
      </c>
      <c r="B20" s="20"/>
      <c r="C20" s="20"/>
      <c r="F20" s="36" t="s">
        <v>9</v>
      </c>
      <c r="G20" s="55">
        <f>-'Existing Bldg Comparison'!C16</f>
        <v>-350000</v>
      </c>
      <c r="H20" s="56">
        <f>-'Existing Bldg Comparison'!C16*'Existing Bldg Comparison'!C27</f>
        <v>-70000</v>
      </c>
      <c r="I20" s="124">
        <v>0</v>
      </c>
    </row>
    <row r="21" spans="1:9" ht="20.100000000000001" customHeight="1" x14ac:dyDescent="0.25">
      <c r="B21" s="20" t="s">
        <v>4</v>
      </c>
      <c r="C21" s="24">
        <v>25</v>
      </c>
      <c r="F21" s="36" t="s">
        <v>8</v>
      </c>
      <c r="G21" s="44">
        <f>'Existing Bldg Comparison'!C17</f>
        <v>40000</v>
      </c>
      <c r="H21" s="45">
        <f>'Existing Bldg Comparison'!C17</f>
        <v>40000</v>
      </c>
      <c r="I21" s="46">
        <f>'Existing Bldg Comparison'!C17</f>
        <v>40000</v>
      </c>
    </row>
    <row r="22" spans="1:9" ht="20.100000000000001" customHeight="1" x14ac:dyDescent="0.25">
      <c r="B22" s="20" t="s">
        <v>5</v>
      </c>
      <c r="C22" s="23">
        <v>0.06</v>
      </c>
      <c r="F22" s="36" t="s">
        <v>52</v>
      </c>
      <c r="G22" s="70">
        <v>0</v>
      </c>
      <c r="H22" s="48">
        <f>-'Conventional Amort'!E19*'Conventional Amort'!F10</f>
        <v>-21257.019040990737</v>
      </c>
      <c r="I22" s="49">
        <f>-'PropertyFit Financing'!E19*'PropertyFit Financing'!F10</f>
        <v>-27379.351374295893</v>
      </c>
    </row>
    <row r="23" spans="1:9" ht="20.100000000000001" customHeight="1" thickBot="1" x14ac:dyDescent="0.3">
      <c r="B23" s="20" t="s">
        <v>18</v>
      </c>
      <c r="C23" s="25" t="s">
        <v>19</v>
      </c>
      <c r="F23" s="37" t="s">
        <v>10</v>
      </c>
      <c r="G23" s="50">
        <f>SUM(G20:G22)</f>
        <v>-310000</v>
      </c>
      <c r="H23" s="51">
        <f>SUM(H20:H22)</f>
        <v>-51257.019040990737</v>
      </c>
      <c r="I23" s="52">
        <f>SUM(I20:I22)</f>
        <v>12620.648625704107</v>
      </c>
    </row>
    <row r="24" spans="1:9" ht="20.100000000000001" customHeight="1" thickTop="1" x14ac:dyDescent="0.25">
      <c r="B24" s="20" t="s">
        <v>49</v>
      </c>
      <c r="C24" s="32">
        <v>1</v>
      </c>
      <c r="F24" s="36"/>
      <c r="G24" s="47"/>
      <c r="H24" s="53"/>
      <c r="I24" s="54"/>
    </row>
    <row r="25" spans="1:9" ht="20.100000000000001" customHeight="1" x14ac:dyDescent="0.25">
      <c r="B25" s="20"/>
      <c r="F25" s="36" t="s">
        <v>11</v>
      </c>
      <c r="G25" s="55">
        <f>G23+G21</f>
        <v>-270000</v>
      </c>
      <c r="H25" s="56">
        <f>H23+(H21+H22)</f>
        <v>-32514.038081981475</v>
      </c>
      <c r="I25" s="57">
        <f>I23+(I21+I22)</f>
        <v>25241.297251408214</v>
      </c>
    </row>
    <row r="26" spans="1:9" ht="20.100000000000001" customHeight="1" x14ac:dyDescent="0.25">
      <c r="A26" s="19" t="s">
        <v>6</v>
      </c>
      <c r="B26" s="20"/>
      <c r="C26" s="20"/>
      <c r="F26" s="129" t="s">
        <v>109</v>
      </c>
      <c r="G26" s="130">
        <f>'Self-Funded Cash Flow'!C3</f>
        <v>9</v>
      </c>
      <c r="H26" s="58">
        <f>'Conventional Amort'!F11</f>
        <v>15.080174039576324</v>
      </c>
      <c r="I26" s="59" t="str">
        <f>'PropertyFit Financing'!F11</f>
        <v>NA</v>
      </c>
    </row>
    <row r="27" spans="1:9" ht="20.100000000000001" customHeight="1" x14ac:dyDescent="0.25">
      <c r="B27" s="20" t="s">
        <v>7</v>
      </c>
      <c r="C27" s="26">
        <v>0.2</v>
      </c>
      <c r="F27" s="36" t="s">
        <v>54</v>
      </c>
      <c r="G27" s="60">
        <v>0</v>
      </c>
      <c r="H27" s="61">
        <f>'Conventional Amort'!E17</f>
        <v>383493.14017933724</v>
      </c>
      <c r="I27" s="62">
        <f>'PropertyFit Financing'!E17</f>
        <v>684483.78435739735</v>
      </c>
    </row>
    <row r="28" spans="1:9" ht="20.100000000000001" customHeight="1" x14ac:dyDescent="0.25">
      <c r="B28" s="20" t="s">
        <v>20</v>
      </c>
      <c r="C28" s="107">
        <f>C16-(C16*C27)</f>
        <v>280000</v>
      </c>
      <c r="F28" s="36" t="s">
        <v>12</v>
      </c>
      <c r="G28" s="60">
        <f>NPV('Existing Bldg Comparison'!C18,'Self-Funded Cash Flow'!C7:C17)</f>
        <v>-24580.931563268237</v>
      </c>
      <c r="H28" s="61">
        <f>'Conventional Amort'!F12</f>
        <v>-30277.766206800876</v>
      </c>
      <c r="I28" s="62">
        <f>'PropertyFit Financing'!F12</f>
        <v>98427.659298986779</v>
      </c>
    </row>
    <row r="29" spans="1:9" ht="20.100000000000001" customHeight="1" x14ac:dyDescent="0.25">
      <c r="B29" s="20" t="s">
        <v>5</v>
      </c>
      <c r="C29" s="23">
        <v>4.4999999999999998E-2</v>
      </c>
      <c r="F29" s="38" t="s">
        <v>13</v>
      </c>
      <c r="G29" s="63">
        <f>NPV('Existing Bldg Comparison'!C18,'Self-Funded Cash Flow'!C7:C27)</f>
        <v>186166.39788337244</v>
      </c>
      <c r="H29" s="64">
        <f>'Conventional Amort'!F13</f>
        <v>189827.49421237205</v>
      </c>
      <c r="I29" s="65">
        <f>'PropertyFit Financing'!F13</f>
        <v>164921.85914277568</v>
      </c>
    </row>
    <row r="30" spans="1:9" ht="20.100000000000001" customHeight="1" x14ac:dyDescent="0.25">
      <c r="B30" s="20" t="s">
        <v>36</v>
      </c>
      <c r="C30" s="22">
        <v>10</v>
      </c>
    </row>
    <row r="31" spans="1:9" ht="20.100000000000001" customHeight="1" x14ac:dyDescent="0.25">
      <c r="B31" s="20" t="s">
        <v>39</v>
      </c>
      <c r="C31" s="22">
        <v>20</v>
      </c>
    </row>
    <row r="32" spans="1:9" ht="20.100000000000001" customHeight="1" x14ac:dyDescent="0.25">
      <c r="B32" s="20" t="s">
        <v>38</v>
      </c>
      <c r="C32" s="27" t="s">
        <v>42</v>
      </c>
    </row>
    <row r="33" spans="2:4" ht="20.100000000000001" customHeight="1" x14ac:dyDescent="0.25">
      <c r="B33" s="20" t="s">
        <v>45</v>
      </c>
      <c r="C33" s="108">
        <f>C30</f>
        <v>10</v>
      </c>
    </row>
    <row r="34" spans="2:4" ht="20.100000000000001" customHeight="1" x14ac:dyDescent="0.25">
      <c r="B34" s="20" t="s">
        <v>18</v>
      </c>
      <c r="C34" s="25" t="s">
        <v>37</v>
      </c>
    </row>
    <row r="35" spans="2:4" ht="20.100000000000001" customHeight="1" x14ac:dyDescent="0.25"/>
    <row r="36" spans="2:4" ht="20.100000000000001" customHeight="1" x14ac:dyDescent="0.25"/>
    <row r="37" spans="2:4" ht="20.100000000000001" customHeight="1" x14ac:dyDescent="0.25"/>
    <row r="38" spans="2:4" ht="20.100000000000001" customHeight="1" x14ac:dyDescent="0.25"/>
    <row r="39" spans="2:4" ht="24" customHeight="1" x14ac:dyDescent="0.25">
      <c r="D39" s="133" t="s">
        <v>95</v>
      </c>
    </row>
    <row r="40" spans="2:4" ht="20.100000000000001" customHeight="1" x14ac:dyDescent="0.25"/>
    <row r="41" spans="2:4" ht="20.100000000000001" customHeight="1" x14ac:dyDescent="0.25"/>
    <row r="42" spans="2:4" ht="20.100000000000001" customHeight="1" x14ac:dyDescent="0.25"/>
    <row r="43" spans="2:4" ht="20.100000000000001" customHeight="1" x14ac:dyDescent="0.25"/>
    <row r="44" spans="2:4" ht="20.100000000000001" customHeight="1" x14ac:dyDescent="0.25"/>
    <row r="45" spans="2:4" ht="20.100000000000001" customHeight="1" x14ac:dyDescent="0.25"/>
    <row r="46" spans="2:4" ht="20.100000000000001" customHeight="1" x14ac:dyDescent="0.25"/>
    <row r="47" spans="2:4" ht="35.25" customHeight="1" x14ac:dyDescent="0.25"/>
    <row r="48" spans="2:4" ht="19.5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sheetProtection sheet="1" objects="1" scenarios="1"/>
  <mergeCells count="8">
    <mergeCell ref="A5:C5"/>
    <mergeCell ref="A6:C6"/>
    <mergeCell ref="E5:K5"/>
    <mergeCell ref="B13:C13"/>
    <mergeCell ref="I7:K7"/>
    <mergeCell ref="G11:I11"/>
    <mergeCell ref="B10:C10"/>
    <mergeCell ref="E6:K6"/>
  </mergeCells>
  <pageMargins left="0.7" right="0.7" top="0.75" bottom="0.75" header="0.3" footer="0.3"/>
  <pageSetup scale="72" orientation="portrait" r:id="rId1"/>
  <rowBreaks count="1" manualBreakCount="1">
    <brk id="49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workbookViewId="0"/>
  </sheetViews>
  <sheetFormatPr defaultRowHeight="15" x14ac:dyDescent="0.25"/>
  <cols>
    <col min="1" max="1" width="3.28515625" customWidth="1"/>
    <col min="2" max="2" width="35.85546875" customWidth="1"/>
    <col min="3" max="3" width="15.7109375" customWidth="1"/>
    <col min="4" max="10" width="12.7109375" customWidth="1"/>
    <col min="12" max="12" width="13.42578125" customWidth="1"/>
  </cols>
  <sheetData>
    <row r="1" spans="1:9" ht="20.100000000000001" customHeight="1" x14ac:dyDescent="0.25">
      <c r="A1" s="19" t="s">
        <v>34</v>
      </c>
    </row>
    <row r="2" spans="1:9" ht="20.100000000000001" customHeight="1" x14ac:dyDescent="0.25">
      <c r="B2" t="str">
        <f>'Existing Bldg Comparison'!B27</f>
        <v>Required cash Investment from owner</v>
      </c>
      <c r="C2" s="3">
        <v>1</v>
      </c>
    </row>
    <row r="3" spans="1:9" ht="20.100000000000001" customHeight="1" x14ac:dyDescent="0.25">
      <c r="B3" t="s">
        <v>33</v>
      </c>
      <c r="C3" s="15">
        <f>SUM(F7:F366)</f>
        <v>9</v>
      </c>
    </row>
    <row r="4" spans="1:9" ht="20.100000000000001" customHeight="1" x14ac:dyDescent="0.25"/>
    <row r="5" spans="1:9" ht="39" customHeight="1" x14ac:dyDescent="0.25">
      <c r="C5" s="6" t="s">
        <v>31</v>
      </c>
      <c r="D5" s="6" t="s">
        <v>32</v>
      </c>
      <c r="E5" s="6" t="s">
        <v>30</v>
      </c>
      <c r="I5" s="6"/>
    </row>
    <row r="6" spans="1:9" ht="20.100000000000001" customHeight="1" x14ac:dyDescent="0.25"/>
    <row r="7" spans="1:9" ht="20.100000000000001" customHeight="1" x14ac:dyDescent="0.25">
      <c r="C7" s="104">
        <f>'Existing Bldg Comparison'!G20</f>
        <v>-350000</v>
      </c>
      <c r="D7" s="71">
        <v>0</v>
      </c>
      <c r="E7" s="105">
        <f>C7</f>
        <v>-350000</v>
      </c>
      <c r="F7" s="9" t="str">
        <f>IF(AND(E7&gt;0,E6&lt;=0),D7-((E7/'Existing Bldg Comparison'!$C$17))," ")</f>
        <v xml:space="preserve"> </v>
      </c>
    </row>
    <row r="8" spans="1:9" ht="20.100000000000001" customHeight="1" x14ac:dyDescent="0.25">
      <c r="B8">
        <v>1</v>
      </c>
      <c r="C8" s="105">
        <f>'Existing Bldg Comparison'!$G$21</f>
        <v>40000</v>
      </c>
      <c r="D8" s="71">
        <v>1</v>
      </c>
      <c r="E8" s="105">
        <f>E7+C8</f>
        <v>-310000</v>
      </c>
      <c r="F8" s="9" t="str">
        <f>IF(AND(E8&gt;0,E7&lt;=0),+D8," ")</f>
        <v xml:space="preserve"> </v>
      </c>
    </row>
    <row r="9" spans="1:9" ht="20.100000000000001" customHeight="1" x14ac:dyDescent="0.25">
      <c r="B9">
        <f>B8+1</f>
        <v>2</v>
      </c>
      <c r="C9" s="105">
        <f>'Existing Bldg Comparison'!$G$21</f>
        <v>40000</v>
      </c>
      <c r="D9" s="71">
        <f>D8+1</f>
        <v>2</v>
      </c>
      <c r="E9" s="105">
        <f t="shared" ref="E9:E72" si="0">E8+C9</f>
        <v>-270000</v>
      </c>
      <c r="F9" s="9" t="str">
        <f t="shared" ref="F9:F17" si="1">IF(AND(E9&gt;0,E8&lt;=0),+D9," ")</f>
        <v xml:space="preserve"> </v>
      </c>
    </row>
    <row r="10" spans="1:9" ht="20.100000000000001" customHeight="1" x14ac:dyDescent="0.25">
      <c r="B10">
        <f t="shared" ref="B10:B73" si="2">B9+1</f>
        <v>3</v>
      </c>
      <c r="C10" s="105">
        <f>'Existing Bldg Comparison'!$G$21</f>
        <v>40000</v>
      </c>
      <c r="D10" s="71">
        <f t="shared" ref="D10:D17" si="3">D9+1</f>
        <v>3</v>
      </c>
      <c r="E10" s="105">
        <f t="shared" si="0"/>
        <v>-230000</v>
      </c>
      <c r="F10" s="9" t="str">
        <f t="shared" si="1"/>
        <v xml:space="preserve"> </v>
      </c>
    </row>
    <row r="11" spans="1:9" ht="20.100000000000001" customHeight="1" x14ac:dyDescent="0.25">
      <c r="B11">
        <f t="shared" si="2"/>
        <v>4</v>
      </c>
      <c r="C11" s="105">
        <f>'Existing Bldg Comparison'!$G$21</f>
        <v>40000</v>
      </c>
      <c r="D11" s="71">
        <f t="shared" si="3"/>
        <v>4</v>
      </c>
      <c r="E11" s="105">
        <f t="shared" si="0"/>
        <v>-190000</v>
      </c>
      <c r="F11" s="9" t="str">
        <f t="shared" si="1"/>
        <v xml:space="preserve"> </v>
      </c>
    </row>
    <row r="12" spans="1:9" ht="20.100000000000001" customHeight="1" x14ac:dyDescent="0.25">
      <c r="B12">
        <f t="shared" si="2"/>
        <v>5</v>
      </c>
      <c r="C12" s="105">
        <f>'Existing Bldg Comparison'!$G$21</f>
        <v>40000</v>
      </c>
      <c r="D12" s="71">
        <f t="shared" si="3"/>
        <v>5</v>
      </c>
      <c r="E12" s="105">
        <f t="shared" si="0"/>
        <v>-150000</v>
      </c>
      <c r="F12" s="9" t="str">
        <f t="shared" si="1"/>
        <v xml:space="preserve"> </v>
      </c>
    </row>
    <row r="13" spans="1:9" ht="20.100000000000001" customHeight="1" x14ac:dyDescent="0.25">
      <c r="B13">
        <f t="shared" si="2"/>
        <v>6</v>
      </c>
      <c r="C13" s="105">
        <f>'Existing Bldg Comparison'!$G$21</f>
        <v>40000</v>
      </c>
      <c r="D13" s="71">
        <f t="shared" si="3"/>
        <v>6</v>
      </c>
      <c r="E13" s="105">
        <f t="shared" si="0"/>
        <v>-110000</v>
      </c>
      <c r="F13" s="9" t="str">
        <f t="shared" si="1"/>
        <v xml:space="preserve"> </v>
      </c>
    </row>
    <row r="14" spans="1:9" ht="20.100000000000001" customHeight="1" x14ac:dyDescent="0.25">
      <c r="B14">
        <f t="shared" si="2"/>
        <v>7</v>
      </c>
      <c r="C14" s="105">
        <f>'Existing Bldg Comparison'!$G$21</f>
        <v>40000</v>
      </c>
      <c r="D14" s="71">
        <f t="shared" si="3"/>
        <v>7</v>
      </c>
      <c r="E14" s="105">
        <f t="shared" si="0"/>
        <v>-70000</v>
      </c>
      <c r="F14" s="9" t="str">
        <f t="shared" si="1"/>
        <v xml:space="preserve"> </v>
      </c>
    </row>
    <row r="15" spans="1:9" ht="20.100000000000001" customHeight="1" x14ac:dyDescent="0.25">
      <c r="B15">
        <f t="shared" si="2"/>
        <v>8</v>
      </c>
      <c r="C15" s="105">
        <f>'Existing Bldg Comparison'!$G$21</f>
        <v>40000</v>
      </c>
      <c r="D15" s="71">
        <f t="shared" si="3"/>
        <v>8</v>
      </c>
      <c r="E15" s="105">
        <f t="shared" si="0"/>
        <v>-30000</v>
      </c>
      <c r="F15" s="9" t="str">
        <f t="shared" si="1"/>
        <v xml:space="preserve"> </v>
      </c>
    </row>
    <row r="16" spans="1:9" ht="20.100000000000001" customHeight="1" x14ac:dyDescent="0.25">
      <c r="B16">
        <f t="shared" si="2"/>
        <v>9</v>
      </c>
      <c r="C16" s="105">
        <f>'Existing Bldg Comparison'!$G$21</f>
        <v>40000</v>
      </c>
      <c r="D16" s="71">
        <f t="shared" si="3"/>
        <v>9</v>
      </c>
      <c r="E16" s="105">
        <f t="shared" si="0"/>
        <v>10000</v>
      </c>
      <c r="F16" s="9">
        <f t="shared" si="1"/>
        <v>9</v>
      </c>
    </row>
    <row r="17" spans="2:6" ht="20.100000000000001" customHeight="1" x14ac:dyDescent="0.25">
      <c r="B17">
        <f t="shared" si="2"/>
        <v>10</v>
      </c>
      <c r="C17" s="105">
        <f>'Existing Bldg Comparison'!$G$21</f>
        <v>40000</v>
      </c>
      <c r="D17" s="71">
        <f t="shared" si="3"/>
        <v>10</v>
      </c>
      <c r="E17" s="105">
        <f t="shared" si="0"/>
        <v>50000</v>
      </c>
      <c r="F17" s="9" t="str">
        <f t="shared" si="1"/>
        <v xml:space="preserve"> </v>
      </c>
    </row>
    <row r="18" spans="2:6" ht="20.100000000000001" customHeight="1" x14ac:dyDescent="0.25">
      <c r="B18">
        <f t="shared" si="2"/>
        <v>11</v>
      </c>
      <c r="C18" s="105">
        <f>'Existing Bldg Comparison'!$G$21</f>
        <v>40000</v>
      </c>
      <c r="D18">
        <v>11</v>
      </c>
      <c r="E18" s="106">
        <f t="shared" si="0"/>
        <v>90000</v>
      </c>
      <c r="F18" s="9" t="str">
        <f>IF(AND(E18&gt;0,E17&lt;=0),+D17," ")</f>
        <v xml:space="preserve"> </v>
      </c>
    </row>
    <row r="19" spans="2:6" ht="20.100000000000001" customHeight="1" x14ac:dyDescent="0.25">
      <c r="B19">
        <f t="shared" si="2"/>
        <v>12</v>
      </c>
      <c r="C19" s="1">
        <f>'Existing Bldg Comparison'!$G$21</f>
        <v>40000</v>
      </c>
      <c r="D19">
        <f t="shared" ref="D19:D72" si="4">D18+1</f>
        <v>12</v>
      </c>
      <c r="E19" s="7">
        <f t="shared" si="0"/>
        <v>130000</v>
      </c>
      <c r="F19" s="9" t="str">
        <f>IF(AND(E19&gt;0,E18&lt;0),D19-((E19/'Existing Bldg Comparison'!$C$17))," ")</f>
        <v xml:space="preserve"> </v>
      </c>
    </row>
    <row r="20" spans="2:6" ht="20.100000000000001" customHeight="1" x14ac:dyDescent="0.25">
      <c r="B20">
        <f t="shared" si="2"/>
        <v>13</v>
      </c>
      <c r="C20" s="1">
        <f>'Existing Bldg Comparison'!$G$21</f>
        <v>40000</v>
      </c>
      <c r="D20">
        <f t="shared" si="4"/>
        <v>13</v>
      </c>
      <c r="E20" s="7">
        <f t="shared" si="0"/>
        <v>170000</v>
      </c>
      <c r="F20" s="9" t="str">
        <f>IF(AND(E20&gt;0,E19&lt;0),D20-((E20/'Existing Bldg Comparison'!$C$17))," ")</f>
        <v xml:space="preserve"> </v>
      </c>
    </row>
    <row r="21" spans="2:6" ht="20.100000000000001" customHeight="1" x14ac:dyDescent="0.25">
      <c r="B21">
        <f t="shared" si="2"/>
        <v>14</v>
      </c>
      <c r="C21" s="1">
        <f>'Existing Bldg Comparison'!$G$21</f>
        <v>40000</v>
      </c>
      <c r="D21">
        <f t="shared" si="4"/>
        <v>14</v>
      </c>
      <c r="E21" s="7">
        <f t="shared" si="0"/>
        <v>210000</v>
      </c>
      <c r="F21" s="9" t="str">
        <f>IF(AND(E21&gt;0,E20&lt;0),D21-((E21/'Existing Bldg Comparison'!$C$17))," ")</f>
        <v xml:space="preserve"> </v>
      </c>
    </row>
    <row r="22" spans="2:6" ht="20.100000000000001" customHeight="1" x14ac:dyDescent="0.25">
      <c r="B22">
        <f t="shared" si="2"/>
        <v>15</v>
      </c>
      <c r="C22" s="1">
        <f>'Existing Bldg Comparison'!$G$21</f>
        <v>40000</v>
      </c>
      <c r="D22">
        <f t="shared" si="4"/>
        <v>15</v>
      </c>
      <c r="E22" s="7">
        <f t="shared" si="0"/>
        <v>250000</v>
      </c>
      <c r="F22" s="9" t="str">
        <f>IF(AND(E22&gt;0,E21&lt;0),D22-((E22/'Existing Bldg Comparison'!$C$17))," ")</f>
        <v xml:space="preserve"> </v>
      </c>
    </row>
    <row r="23" spans="2:6" ht="20.100000000000001" customHeight="1" x14ac:dyDescent="0.25">
      <c r="B23">
        <f t="shared" si="2"/>
        <v>16</v>
      </c>
      <c r="C23" s="1">
        <f>'Existing Bldg Comparison'!$G$21</f>
        <v>40000</v>
      </c>
      <c r="D23">
        <f t="shared" si="4"/>
        <v>16</v>
      </c>
      <c r="E23" s="7">
        <f t="shared" si="0"/>
        <v>290000</v>
      </c>
      <c r="F23" s="9" t="str">
        <f>IF(AND(E23&gt;0,E22&lt;0),D23-((E23/'Existing Bldg Comparison'!$C$17))," ")</f>
        <v xml:space="preserve"> </v>
      </c>
    </row>
    <row r="24" spans="2:6" ht="20.100000000000001" customHeight="1" x14ac:dyDescent="0.25">
      <c r="B24">
        <f t="shared" si="2"/>
        <v>17</v>
      </c>
      <c r="C24" s="1">
        <f>'Existing Bldg Comparison'!$G$21</f>
        <v>40000</v>
      </c>
      <c r="D24">
        <f t="shared" si="4"/>
        <v>17</v>
      </c>
      <c r="E24" s="7">
        <f t="shared" si="0"/>
        <v>330000</v>
      </c>
      <c r="F24" s="9" t="str">
        <f>IF(AND(E24&gt;0,E23&lt;0),D24-((E24/'Existing Bldg Comparison'!$C$17))," ")</f>
        <v xml:space="preserve"> </v>
      </c>
    </row>
    <row r="25" spans="2:6" ht="20.100000000000001" customHeight="1" x14ac:dyDescent="0.25">
      <c r="B25">
        <f t="shared" si="2"/>
        <v>18</v>
      </c>
      <c r="C25" s="1">
        <f>'Existing Bldg Comparison'!$G$21</f>
        <v>40000</v>
      </c>
      <c r="D25">
        <f t="shared" si="4"/>
        <v>18</v>
      </c>
      <c r="E25" s="7">
        <f t="shared" si="0"/>
        <v>370000</v>
      </c>
      <c r="F25" s="9" t="str">
        <f>IF(AND(E25&gt;0,E24&lt;0),D25-((E25/'Existing Bldg Comparison'!$C$17))," ")</f>
        <v xml:space="preserve"> </v>
      </c>
    </row>
    <row r="26" spans="2:6" ht="20.100000000000001" customHeight="1" x14ac:dyDescent="0.25">
      <c r="B26">
        <f t="shared" si="2"/>
        <v>19</v>
      </c>
      <c r="C26" s="1">
        <f>'Existing Bldg Comparison'!$G$21</f>
        <v>40000</v>
      </c>
      <c r="D26">
        <f t="shared" si="4"/>
        <v>19</v>
      </c>
      <c r="E26" s="7">
        <f t="shared" si="0"/>
        <v>410000</v>
      </c>
      <c r="F26" s="9" t="str">
        <f>IF(AND(E26&gt;0,E25&lt;0),D26-((E26/'Existing Bldg Comparison'!$C$17))," ")</f>
        <v xml:space="preserve"> </v>
      </c>
    </row>
    <row r="27" spans="2:6" ht="20.100000000000001" customHeight="1" x14ac:dyDescent="0.25">
      <c r="B27">
        <f t="shared" si="2"/>
        <v>20</v>
      </c>
      <c r="C27" s="1">
        <f>'Existing Bldg Comparison'!$G$21</f>
        <v>40000</v>
      </c>
      <c r="D27">
        <f t="shared" si="4"/>
        <v>20</v>
      </c>
      <c r="E27" s="7">
        <f t="shared" si="0"/>
        <v>450000</v>
      </c>
      <c r="F27" s="9" t="str">
        <f>IF(AND(E27&gt;0,E26&lt;0),D27-((E27/'Existing Bldg Comparison'!$C$17))," ")</f>
        <v xml:space="preserve"> </v>
      </c>
    </row>
    <row r="28" spans="2:6" ht="20.100000000000001" customHeight="1" x14ac:dyDescent="0.25">
      <c r="B28">
        <f t="shared" si="2"/>
        <v>21</v>
      </c>
      <c r="C28" s="1">
        <f>'Existing Bldg Comparison'!$G$21</f>
        <v>40000</v>
      </c>
      <c r="D28">
        <f t="shared" si="4"/>
        <v>21</v>
      </c>
      <c r="E28" s="7">
        <f t="shared" si="0"/>
        <v>490000</v>
      </c>
      <c r="F28" s="9" t="str">
        <f>IF(AND(E28&gt;0,E27&lt;0),D28-((E28/'Existing Bldg Comparison'!$C$17))," ")</f>
        <v xml:space="preserve"> </v>
      </c>
    </row>
    <row r="29" spans="2:6" ht="20.100000000000001" customHeight="1" x14ac:dyDescent="0.25">
      <c r="B29">
        <f t="shared" si="2"/>
        <v>22</v>
      </c>
      <c r="C29" s="1">
        <f>'Existing Bldg Comparison'!$G$21</f>
        <v>40000</v>
      </c>
      <c r="D29">
        <f t="shared" si="4"/>
        <v>22</v>
      </c>
      <c r="E29" s="7">
        <f t="shared" si="0"/>
        <v>530000</v>
      </c>
      <c r="F29" s="9" t="str">
        <f>IF(AND(E29&gt;0,E28&lt;0),D29-((E29/'Existing Bldg Comparison'!$C$17))," ")</f>
        <v xml:space="preserve"> </v>
      </c>
    </row>
    <row r="30" spans="2:6" ht="20.100000000000001" customHeight="1" x14ac:dyDescent="0.25">
      <c r="B30">
        <f t="shared" si="2"/>
        <v>23</v>
      </c>
      <c r="C30" s="1">
        <f>'Existing Bldg Comparison'!$G$21</f>
        <v>40000</v>
      </c>
      <c r="D30">
        <f t="shared" si="4"/>
        <v>23</v>
      </c>
      <c r="E30" s="7">
        <f t="shared" si="0"/>
        <v>570000</v>
      </c>
      <c r="F30" s="9" t="str">
        <f>IF(AND(E30&gt;0,E29&lt;0),D30-((E30/'Existing Bldg Comparison'!$C$17))," ")</f>
        <v xml:space="preserve"> </v>
      </c>
    </row>
    <row r="31" spans="2:6" ht="20.100000000000001" customHeight="1" x14ac:dyDescent="0.25">
      <c r="B31">
        <f t="shared" si="2"/>
        <v>24</v>
      </c>
      <c r="C31" s="1">
        <f>'Existing Bldg Comparison'!$G$21</f>
        <v>40000</v>
      </c>
      <c r="D31">
        <f t="shared" si="4"/>
        <v>24</v>
      </c>
      <c r="E31" s="7">
        <f t="shared" si="0"/>
        <v>610000</v>
      </c>
      <c r="F31" s="9" t="str">
        <f>IF(AND(E31&gt;0,E30&lt;0),D31-((E31/'Existing Bldg Comparison'!$C$17))," ")</f>
        <v xml:space="preserve"> </v>
      </c>
    </row>
    <row r="32" spans="2:6" ht="20.100000000000001" customHeight="1" x14ac:dyDescent="0.25">
      <c r="B32">
        <f t="shared" si="2"/>
        <v>25</v>
      </c>
      <c r="C32" s="1">
        <f>'Existing Bldg Comparison'!$G$21</f>
        <v>40000</v>
      </c>
      <c r="D32">
        <f t="shared" si="4"/>
        <v>25</v>
      </c>
      <c r="E32" s="7">
        <f t="shared" si="0"/>
        <v>650000</v>
      </c>
      <c r="F32" s="9" t="str">
        <f>IF(AND(E32&gt;0,E31&lt;0),D32-((E32/'Existing Bldg Comparison'!$C$17))," ")</f>
        <v xml:space="preserve"> </v>
      </c>
    </row>
    <row r="33" spans="2:6" ht="20.100000000000001" customHeight="1" x14ac:dyDescent="0.25">
      <c r="B33">
        <f t="shared" si="2"/>
        <v>26</v>
      </c>
      <c r="C33" s="1">
        <f>'Existing Bldg Comparison'!$G$21</f>
        <v>40000</v>
      </c>
      <c r="D33">
        <f t="shared" si="4"/>
        <v>26</v>
      </c>
      <c r="E33" s="7">
        <f t="shared" si="0"/>
        <v>690000</v>
      </c>
      <c r="F33" s="9" t="str">
        <f>IF(AND(E33&gt;0,E32&lt;0),D33-((E33/'Existing Bldg Comparison'!$C$17))," ")</f>
        <v xml:space="preserve"> </v>
      </c>
    </row>
    <row r="34" spans="2:6" ht="20.100000000000001" customHeight="1" x14ac:dyDescent="0.25">
      <c r="B34">
        <f t="shared" si="2"/>
        <v>27</v>
      </c>
      <c r="C34" s="1">
        <f>'Existing Bldg Comparison'!$G$21</f>
        <v>40000</v>
      </c>
      <c r="D34">
        <f t="shared" si="4"/>
        <v>27</v>
      </c>
      <c r="E34" s="7">
        <f t="shared" si="0"/>
        <v>730000</v>
      </c>
      <c r="F34" s="9" t="str">
        <f>IF(AND(E34&gt;0,E33&lt;0),D34-((E34/'Existing Bldg Comparison'!$C$17))," ")</f>
        <v xml:space="preserve"> </v>
      </c>
    </row>
    <row r="35" spans="2:6" ht="20.100000000000001" customHeight="1" x14ac:dyDescent="0.25">
      <c r="B35">
        <f t="shared" si="2"/>
        <v>28</v>
      </c>
      <c r="C35" s="1">
        <f>'Existing Bldg Comparison'!$G$21</f>
        <v>40000</v>
      </c>
      <c r="D35">
        <f t="shared" si="4"/>
        <v>28</v>
      </c>
      <c r="E35" s="7">
        <f t="shared" si="0"/>
        <v>770000</v>
      </c>
      <c r="F35" s="9" t="str">
        <f>IF(AND(E35&gt;0,E34&lt;0),D35-((E35/'Existing Bldg Comparison'!$C$17))," ")</f>
        <v xml:space="preserve"> </v>
      </c>
    </row>
    <row r="36" spans="2:6" ht="20.100000000000001" customHeight="1" x14ac:dyDescent="0.25">
      <c r="B36">
        <f t="shared" si="2"/>
        <v>29</v>
      </c>
      <c r="C36" s="1">
        <f>'Existing Bldg Comparison'!$G$21</f>
        <v>40000</v>
      </c>
      <c r="D36">
        <f t="shared" si="4"/>
        <v>29</v>
      </c>
      <c r="E36" s="7">
        <f t="shared" si="0"/>
        <v>810000</v>
      </c>
      <c r="F36" s="9" t="str">
        <f>IF(AND(E36&gt;0,E35&lt;0),D36-((E36/'Existing Bldg Comparison'!$C$17))," ")</f>
        <v xml:space="preserve"> </v>
      </c>
    </row>
    <row r="37" spans="2:6" ht="20.100000000000001" customHeight="1" x14ac:dyDescent="0.25">
      <c r="B37">
        <f t="shared" si="2"/>
        <v>30</v>
      </c>
      <c r="C37" s="1">
        <f>'Existing Bldg Comparison'!$G$21</f>
        <v>40000</v>
      </c>
      <c r="D37">
        <f t="shared" si="4"/>
        <v>30</v>
      </c>
      <c r="E37" s="7">
        <f t="shared" si="0"/>
        <v>850000</v>
      </c>
      <c r="F37" s="9" t="str">
        <f>IF(AND(E37&gt;0,E36&lt;0),D37-((E37/'Existing Bldg Comparison'!$C$17))," ")</f>
        <v xml:space="preserve"> </v>
      </c>
    </row>
    <row r="38" spans="2:6" ht="20.100000000000001" customHeight="1" x14ac:dyDescent="0.25">
      <c r="B38">
        <f t="shared" si="2"/>
        <v>31</v>
      </c>
      <c r="C38" s="1">
        <f>'Existing Bldg Comparison'!$G$21</f>
        <v>40000</v>
      </c>
      <c r="D38">
        <f t="shared" si="4"/>
        <v>31</v>
      </c>
      <c r="E38" s="7">
        <f t="shared" si="0"/>
        <v>890000</v>
      </c>
      <c r="F38" s="9" t="str">
        <f>IF(AND(E38&gt;0,E37&lt;0),D38-((E38/'Existing Bldg Comparison'!$C$17))," ")</f>
        <v xml:space="preserve"> </v>
      </c>
    </row>
    <row r="39" spans="2:6" ht="20.100000000000001" customHeight="1" x14ac:dyDescent="0.25">
      <c r="B39">
        <f t="shared" si="2"/>
        <v>32</v>
      </c>
      <c r="C39" s="1">
        <f>'Existing Bldg Comparison'!$G$21</f>
        <v>40000</v>
      </c>
      <c r="D39">
        <f t="shared" si="4"/>
        <v>32</v>
      </c>
      <c r="E39" s="7">
        <f t="shared" si="0"/>
        <v>930000</v>
      </c>
      <c r="F39" s="9" t="str">
        <f>IF(AND(E39&gt;0,E38&lt;0),D39-((E39/'Existing Bldg Comparison'!$C$17))," ")</f>
        <v xml:space="preserve"> </v>
      </c>
    </row>
    <row r="40" spans="2:6" ht="20.100000000000001" customHeight="1" x14ac:dyDescent="0.25">
      <c r="B40">
        <f t="shared" si="2"/>
        <v>33</v>
      </c>
      <c r="C40" s="1">
        <f>'Existing Bldg Comparison'!$G$21</f>
        <v>40000</v>
      </c>
      <c r="D40">
        <f t="shared" si="4"/>
        <v>33</v>
      </c>
      <c r="E40" s="7">
        <f t="shared" si="0"/>
        <v>970000</v>
      </c>
      <c r="F40" s="9" t="str">
        <f>IF(AND(E40&gt;0,E39&lt;0),D40-((E40/'Existing Bldg Comparison'!$C$17))," ")</f>
        <v xml:space="preserve"> </v>
      </c>
    </row>
    <row r="41" spans="2:6" ht="20.100000000000001" customHeight="1" x14ac:dyDescent="0.25">
      <c r="B41">
        <f t="shared" si="2"/>
        <v>34</v>
      </c>
      <c r="C41" s="1">
        <f>'Existing Bldg Comparison'!$G$21</f>
        <v>40000</v>
      </c>
      <c r="D41">
        <f t="shared" si="4"/>
        <v>34</v>
      </c>
      <c r="E41" s="7">
        <f t="shared" si="0"/>
        <v>1010000</v>
      </c>
      <c r="F41" s="9" t="str">
        <f>IF(AND(E41&gt;0,E40&lt;0),D41-((E41/'Existing Bldg Comparison'!$C$17))," ")</f>
        <v xml:space="preserve"> </v>
      </c>
    </row>
    <row r="42" spans="2:6" ht="20.100000000000001" customHeight="1" x14ac:dyDescent="0.25">
      <c r="B42">
        <f t="shared" si="2"/>
        <v>35</v>
      </c>
      <c r="C42" s="1">
        <f>'Existing Bldg Comparison'!$G$21</f>
        <v>40000</v>
      </c>
      <c r="D42">
        <f t="shared" si="4"/>
        <v>35</v>
      </c>
      <c r="E42" s="7">
        <f t="shared" si="0"/>
        <v>1050000</v>
      </c>
      <c r="F42" s="9" t="str">
        <f>IF(AND(E42&gt;0,E41&lt;0),D42-((E42/'Existing Bldg Comparison'!$C$17))," ")</f>
        <v xml:space="preserve"> </v>
      </c>
    </row>
    <row r="43" spans="2:6" ht="20.100000000000001" customHeight="1" x14ac:dyDescent="0.25">
      <c r="B43">
        <f t="shared" si="2"/>
        <v>36</v>
      </c>
      <c r="C43" s="1">
        <f>'Existing Bldg Comparison'!$G$21</f>
        <v>40000</v>
      </c>
      <c r="D43">
        <f t="shared" si="4"/>
        <v>36</v>
      </c>
      <c r="E43" s="7">
        <f t="shared" si="0"/>
        <v>1090000</v>
      </c>
      <c r="F43" s="9" t="str">
        <f>IF(AND(E43&gt;0,E42&lt;0),D43-((E43/'Existing Bldg Comparison'!$C$17))," ")</f>
        <v xml:space="preserve"> </v>
      </c>
    </row>
    <row r="44" spans="2:6" ht="20.100000000000001" customHeight="1" x14ac:dyDescent="0.25">
      <c r="B44">
        <f t="shared" si="2"/>
        <v>37</v>
      </c>
      <c r="C44" s="1">
        <f>'Existing Bldg Comparison'!$G$21</f>
        <v>40000</v>
      </c>
      <c r="D44">
        <f t="shared" si="4"/>
        <v>37</v>
      </c>
      <c r="E44" s="7">
        <f t="shared" si="0"/>
        <v>1130000</v>
      </c>
      <c r="F44" s="9" t="str">
        <f>IF(AND(E44&gt;0,E43&lt;0),D44-((E44/'Existing Bldg Comparison'!$C$17))," ")</f>
        <v xml:space="preserve"> </v>
      </c>
    </row>
    <row r="45" spans="2:6" ht="20.100000000000001" customHeight="1" x14ac:dyDescent="0.25">
      <c r="B45">
        <f t="shared" si="2"/>
        <v>38</v>
      </c>
      <c r="C45" s="1">
        <f>'Existing Bldg Comparison'!$G$21</f>
        <v>40000</v>
      </c>
      <c r="D45">
        <f t="shared" si="4"/>
        <v>38</v>
      </c>
      <c r="E45" s="7">
        <f t="shared" si="0"/>
        <v>1170000</v>
      </c>
      <c r="F45" s="9" t="str">
        <f>IF(AND(E45&gt;0,E44&lt;0),D45-((E45/'Existing Bldg Comparison'!$C$17))," ")</f>
        <v xml:space="preserve"> </v>
      </c>
    </row>
    <row r="46" spans="2:6" ht="20.100000000000001" customHeight="1" x14ac:dyDescent="0.25">
      <c r="B46">
        <f t="shared" si="2"/>
        <v>39</v>
      </c>
      <c r="C46" s="1">
        <f>'Existing Bldg Comparison'!$G$21</f>
        <v>40000</v>
      </c>
      <c r="D46">
        <f t="shared" si="4"/>
        <v>39</v>
      </c>
      <c r="E46" s="7">
        <f t="shared" si="0"/>
        <v>1210000</v>
      </c>
      <c r="F46" s="9" t="str">
        <f>IF(AND(E46&gt;0,E45&lt;0),D46-((E46/'Existing Bldg Comparison'!$C$17))," ")</f>
        <v xml:space="preserve"> </v>
      </c>
    </row>
    <row r="47" spans="2:6" ht="20.100000000000001" customHeight="1" x14ac:dyDescent="0.25">
      <c r="B47">
        <f t="shared" si="2"/>
        <v>40</v>
      </c>
      <c r="C47" s="1">
        <f>'Existing Bldg Comparison'!$G$21</f>
        <v>40000</v>
      </c>
      <c r="D47">
        <f t="shared" si="4"/>
        <v>40</v>
      </c>
      <c r="E47" s="7">
        <f t="shared" si="0"/>
        <v>1250000</v>
      </c>
      <c r="F47" s="9" t="str">
        <f>IF(AND(E47&gt;0,E46&lt;0),D47-((E47/'Existing Bldg Comparison'!$C$17))," ")</f>
        <v xml:space="preserve"> </v>
      </c>
    </row>
    <row r="48" spans="2:6" ht="20.100000000000001" customHeight="1" x14ac:dyDescent="0.25">
      <c r="B48">
        <f t="shared" si="2"/>
        <v>41</v>
      </c>
      <c r="C48" s="1">
        <f>'Existing Bldg Comparison'!$G$21</f>
        <v>40000</v>
      </c>
      <c r="D48">
        <f t="shared" si="4"/>
        <v>41</v>
      </c>
      <c r="E48" s="7">
        <f t="shared" si="0"/>
        <v>1290000</v>
      </c>
      <c r="F48" s="9" t="str">
        <f>IF(AND(E48&gt;0,E47&lt;0),D48-((E48/'Existing Bldg Comparison'!$C$17))," ")</f>
        <v xml:space="preserve"> </v>
      </c>
    </row>
    <row r="49" spans="2:6" ht="20.100000000000001" customHeight="1" x14ac:dyDescent="0.25">
      <c r="B49">
        <f t="shared" si="2"/>
        <v>42</v>
      </c>
      <c r="C49" s="1">
        <f>'Existing Bldg Comparison'!$G$21</f>
        <v>40000</v>
      </c>
      <c r="D49">
        <f t="shared" si="4"/>
        <v>42</v>
      </c>
      <c r="E49" s="7">
        <f t="shared" si="0"/>
        <v>1330000</v>
      </c>
      <c r="F49" s="9" t="str">
        <f>IF(AND(E49&gt;0,E48&lt;0),D49-((E49/'Existing Bldg Comparison'!$C$17))," ")</f>
        <v xml:space="preserve"> </v>
      </c>
    </row>
    <row r="50" spans="2:6" ht="20.100000000000001" customHeight="1" x14ac:dyDescent="0.25">
      <c r="B50">
        <f t="shared" si="2"/>
        <v>43</v>
      </c>
      <c r="C50" s="1">
        <f>'Existing Bldg Comparison'!$G$21</f>
        <v>40000</v>
      </c>
      <c r="D50">
        <f t="shared" si="4"/>
        <v>43</v>
      </c>
      <c r="E50" s="7">
        <f t="shared" si="0"/>
        <v>1370000</v>
      </c>
      <c r="F50" s="9" t="str">
        <f>IF(AND(E50&gt;0,E49&lt;0),D50-((E50/'Existing Bldg Comparison'!$C$17))," ")</f>
        <v xml:space="preserve"> </v>
      </c>
    </row>
    <row r="51" spans="2:6" ht="20.100000000000001" customHeight="1" x14ac:dyDescent="0.25">
      <c r="B51">
        <f t="shared" si="2"/>
        <v>44</v>
      </c>
      <c r="C51" s="1">
        <f>'Existing Bldg Comparison'!$G$21</f>
        <v>40000</v>
      </c>
      <c r="D51">
        <f t="shared" si="4"/>
        <v>44</v>
      </c>
      <c r="E51" s="7">
        <f t="shared" si="0"/>
        <v>1410000</v>
      </c>
      <c r="F51" s="9" t="str">
        <f>IF(AND(E51&gt;0,E50&lt;0),D51-((E51/'Existing Bldg Comparison'!$C$17))," ")</f>
        <v xml:space="preserve"> </v>
      </c>
    </row>
    <row r="52" spans="2:6" ht="20.100000000000001" customHeight="1" x14ac:dyDescent="0.25">
      <c r="B52">
        <f t="shared" si="2"/>
        <v>45</v>
      </c>
      <c r="C52" s="1">
        <f>'Existing Bldg Comparison'!$G$21</f>
        <v>40000</v>
      </c>
      <c r="D52">
        <f t="shared" si="4"/>
        <v>45</v>
      </c>
      <c r="E52" s="7">
        <f t="shared" si="0"/>
        <v>1450000</v>
      </c>
      <c r="F52" s="9" t="str">
        <f>IF(AND(E52&gt;0,E51&lt;0),D52-((E52/'Existing Bldg Comparison'!$C$17))," ")</f>
        <v xml:space="preserve"> </v>
      </c>
    </row>
    <row r="53" spans="2:6" ht="20.100000000000001" customHeight="1" x14ac:dyDescent="0.25">
      <c r="B53">
        <f t="shared" si="2"/>
        <v>46</v>
      </c>
      <c r="C53" s="1">
        <f>'Existing Bldg Comparison'!$G$21</f>
        <v>40000</v>
      </c>
      <c r="D53">
        <f t="shared" si="4"/>
        <v>46</v>
      </c>
      <c r="E53" s="7">
        <f t="shared" si="0"/>
        <v>1490000</v>
      </c>
      <c r="F53" s="9" t="str">
        <f>IF(AND(E53&gt;0,E52&lt;0),D53-((E53/'Existing Bldg Comparison'!$C$17))," ")</f>
        <v xml:space="preserve"> </v>
      </c>
    </row>
    <row r="54" spans="2:6" ht="20.100000000000001" customHeight="1" x14ac:dyDescent="0.25">
      <c r="B54">
        <f t="shared" si="2"/>
        <v>47</v>
      </c>
      <c r="C54" s="1">
        <f>'Existing Bldg Comparison'!$G$21</f>
        <v>40000</v>
      </c>
      <c r="D54">
        <f t="shared" si="4"/>
        <v>47</v>
      </c>
      <c r="E54" s="7">
        <f t="shared" si="0"/>
        <v>1530000</v>
      </c>
      <c r="F54" s="9" t="str">
        <f>IF(AND(E54&gt;0,E53&lt;0),D54-((E54/'Existing Bldg Comparison'!$C$17))," ")</f>
        <v xml:space="preserve"> </v>
      </c>
    </row>
    <row r="55" spans="2:6" ht="20.100000000000001" customHeight="1" x14ac:dyDescent="0.25">
      <c r="B55">
        <f t="shared" si="2"/>
        <v>48</v>
      </c>
      <c r="C55" s="1">
        <f>'Existing Bldg Comparison'!$G$21</f>
        <v>40000</v>
      </c>
      <c r="D55">
        <f t="shared" si="4"/>
        <v>48</v>
      </c>
      <c r="E55" s="7">
        <f t="shared" si="0"/>
        <v>1570000</v>
      </c>
      <c r="F55" s="9" t="str">
        <f>IF(AND(E55&gt;0,E54&lt;0),D55-((E55/'Existing Bldg Comparison'!$C$17))," ")</f>
        <v xml:space="preserve"> </v>
      </c>
    </row>
    <row r="56" spans="2:6" ht="20.100000000000001" customHeight="1" x14ac:dyDescent="0.25">
      <c r="B56">
        <f t="shared" si="2"/>
        <v>49</v>
      </c>
      <c r="C56" s="1">
        <f>'Existing Bldg Comparison'!$G$21</f>
        <v>40000</v>
      </c>
      <c r="D56">
        <f t="shared" si="4"/>
        <v>49</v>
      </c>
      <c r="E56" s="7">
        <f t="shared" si="0"/>
        <v>1610000</v>
      </c>
      <c r="F56" s="9" t="str">
        <f>IF(AND(E56&gt;0,E55&lt;0),D56-((E56/'Existing Bldg Comparison'!$C$17))," ")</f>
        <v xml:space="preserve"> </v>
      </c>
    </row>
    <row r="57" spans="2:6" ht="20.100000000000001" customHeight="1" x14ac:dyDescent="0.25">
      <c r="B57">
        <f t="shared" si="2"/>
        <v>50</v>
      </c>
      <c r="C57" s="1">
        <f>'Existing Bldg Comparison'!$G$21</f>
        <v>40000</v>
      </c>
      <c r="D57">
        <f t="shared" si="4"/>
        <v>50</v>
      </c>
      <c r="E57" s="7">
        <f t="shared" si="0"/>
        <v>1650000</v>
      </c>
      <c r="F57" s="9" t="str">
        <f>IF(AND(E57&gt;0,E56&lt;0),D57-((E57/'Existing Bldg Comparison'!$C$17))," ")</f>
        <v xml:space="preserve"> </v>
      </c>
    </row>
    <row r="58" spans="2:6" ht="20.100000000000001" customHeight="1" x14ac:dyDescent="0.25">
      <c r="B58">
        <f t="shared" si="2"/>
        <v>51</v>
      </c>
      <c r="C58" s="1">
        <f>'Existing Bldg Comparison'!$G$21</f>
        <v>40000</v>
      </c>
      <c r="D58">
        <f t="shared" si="4"/>
        <v>51</v>
      </c>
      <c r="E58" s="7">
        <f t="shared" si="0"/>
        <v>1690000</v>
      </c>
      <c r="F58" s="9" t="str">
        <f>IF(AND(E58&gt;0,E57&lt;0),D58-((E58/'Existing Bldg Comparison'!$C$17))," ")</f>
        <v xml:space="preserve"> </v>
      </c>
    </row>
    <row r="59" spans="2:6" ht="20.100000000000001" customHeight="1" x14ac:dyDescent="0.25">
      <c r="B59">
        <f t="shared" si="2"/>
        <v>52</v>
      </c>
      <c r="C59" s="1">
        <f>'Existing Bldg Comparison'!$G$21</f>
        <v>40000</v>
      </c>
      <c r="D59">
        <f t="shared" si="4"/>
        <v>52</v>
      </c>
      <c r="E59" s="7">
        <f t="shared" si="0"/>
        <v>1730000</v>
      </c>
      <c r="F59" s="9" t="str">
        <f>IF(AND(E59&gt;0,E58&lt;0),D59-((E59/'Existing Bldg Comparison'!$C$17))," ")</f>
        <v xml:space="preserve"> </v>
      </c>
    </row>
    <row r="60" spans="2:6" ht="20.100000000000001" customHeight="1" x14ac:dyDescent="0.25">
      <c r="B60">
        <f t="shared" si="2"/>
        <v>53</v>
      </c>
      <c r="C60" s="1">
        <f>'Existing Bldg Comparison'!$G$21</f>
        <v>40000</v>
      </c>
      <c r="D60">
        <f t="shared" si="4"/>
        <v>53</v>
      </c>
      <c r="E60" s="7">
        <f t="shared" si="0"/>
        <v>1770000</v>
      </c>
      <c r="F60" s="9" t="str">
        <f>IF(AND(E60&gt;0,E59&lt;0),D60-((E60/'Existing Bldg Comparison'!$C$17))," ")</f>
        <v xml:space="preserve"> </v>
      </c>
    </row>
    <row r="61" spans="2:6" ht="20.100000000000001" customHeight="1" x14ac:dyDescent="0.25">
      <c r="B61">
        <f t="shared" si="2"/>
        <v>54</v>
      </c>
      <c r="C61" s="1">
        <f>'Existing Bldg Comparison'!$G$21</f>
        <v>40000</v>
      </c>
      <c r="D61">
        <f t="shared" si="4"/>
        <v>54</v>
      </c>
      <c r="E61" s="7">
        <f t="shared" si="0"/>
        <v>1810000</v>
      </c>
      <c r="F61" s="9" t="str">
        <f>IF(AND(E61&gt;0,E60&lt;0),D61-((E61/'Existing Bldg Comparison'!$C$17))," ")</f>
        <v xml:space="preserve"> </v>
      </c>
    </row>
    <row r="62" spans="2:6" ht="20.100000000000001" customHeight="1" x14ac:dyDescent="0.25">
      <c r="B62">
        <f t="shared" si="2"/>
        <v>55</v>
      </c>
      <c r="C62" s="1">
        <f>'Existing Bldg Comparison'!$G$21</f>
        <v>40000</v>
      </c>
      <c r="D62">
        <f t="shared" si="4"/>
        <v>55</v>
      </c>
      <c r="E62" s="7">
        <f t="shared" si="0"/>
        <v>1850000</v>
      </c>
      <c r="F62" s="9" t="str">
        <f>IF(AND(E62&gt;0,E61&lt;0),D62-((E62/'Existing Bldg Comparison'!$C$17))," ")</f>
        <v xml:space="preserve"> </v>
      </c>
    </row>
    <row r="63" spans="2:6" ht="20.100000000000001" customHeight="1" x14ac:dyDescent="0.25">
      <c r="B63">
        <f t="shared" si="2"/>
        <v>56</v>
      </c>
      <c r="C63" s="1">
        <f>'Existing Bldg Comparison'!$G$21</f>
        <v>40000</v>
      </c>
      <c r="D63">
        <f t="shared" si="4"/>
        <v>56</v>
      </c>
      <c r="E63" s="7">
        <f t="shared" si="0"/>
        <v>1890000</v>
      </c>
      <c r="F63" s="9" t="str">
        <f>IF(AND(E63&gt;0,E62&lt;0),D63-((E63/'Existing Bldg Comparison'!$C$17))," ")</f>
        <v xml:space="preserve"> </v>
      </c>
    </row>
    <row r="64" spans="2:6" ht="20.100000000000001" customHeight="1" x14ac:dyDescent="0.25">
      <c r="B64">
        <f t="shared" si="2"/>
        <v>57</v>
      </c>
      <c r="C64" s="1">
        <f>'Existing Bldg Comparison'!$G$21</f>
        <v>40000</v>
      </c>
      <c r="D64">
        <f t="shared" si="4"/>
        <v>57</v>
      </c>
      <c r="E64" s="7">
        <f t="shared" si="0"/>
        <v>1930000</v>
      </c>
      <c r="F64" s="9" t="str">
        <f>IF(AND(E64&gt;0,E63&lt;0),D64-((E64/'Existing Bldg Comparison'!$C$17))," ")</f>
        <v xml:space="preserve"> </v>
      </c>
    </row>
    <row r="65" spans="2:6" ht="20.100000000000001" customHeight="1" x14ac:dyDescent="0.25">
      <c r="B65">
        <f t="shared" si="2"/>
        <v>58</v>
      </c>
      <c r="C65" s="1">
        <f>'Existing Bldg Comparison'!$G$21</f>
        <v>40000</v>
      </c>
      <c r="D65">
        <f t="shared" si="4"/>
        <v>58</v>
      </c>
      <c r="E65" s="7">
        <f t="shared" si="0"/>
        <v>1970000</v>
      </c>
      <c r="F65" s="9" t="str">
        <f>IF(AND(E65&gt;0,E64&lt;0),D65-((E65/'Existing Bldg Comparison'!$C$17))," ")</f>
        <v xml:space="preserve"> </v>
      </c>
    </row>
    <row r="66" spans="2:6" ht="20.100000000000001" customHeight="1" x14ac:dyDescent="0.25">
      <c r="B66">
        <f t="shared" si="2"/>
        <v>59</v>
      </c>
      <c r="C66" s="1">
        <f>'Existing Bldg Comparison'!$G$21</f>
        <v>40000</v>
      </c>
      <c r="D66">
        <f t="shared" si="4"/>
        <v>59</v>
      </c>
      <c r="E66" s="7">
        <f t="shared" si="0"/>
        <v>2010000</v>
      </c>
      <c r="F66" s="9" t="str">
        <f>IF(AND(E66&gt;0,E65&lt;0),D66-((E66/'Existing Bldg Comparison'!$C$17))," ")</f>
        <v xml:space="preserve"> </v>
      </c>
    </row>
    <row r="67" spans="2:6" ht="20.100000000000001" customHeight="1" x14ac:dyDescent="0.25">
      <c r="B67">
        <f t="shared" si="2"/>
        <v>60</v>
      </c>
      <c r="C67" s="1">
        <f>'Existing Bldg Comparison'!$G$21</f>
        <v>40000</v>
      </c>
      <c r="D67">
        <f t="shared" si="4"/>
        <v>60</v>
      </c>
      <c r="E67" s="7">
        <f t="shared" si="0"/>
        <v>2050000</v>
      </c>
      <c r="F67" s="9" t="str">
        <f>IF(AND(E67&gt;0,E66&lt;0),D67-((E67/'Existing Bldg Comparison'!$C$17))," ")</f>
        <v xml:space="preserve"> </v>
      </c>
    </row>
    <row r="68" spans="2:6" ht="20.100000000000001" customHeight="1" x14ac:dyDescent="0.25">
      <c r="B68">
        <f t="shared" si="2"/>
        <v>61</v>
      </c>
      <c r="C68" s="1">
        <f>'Existing Bldg Comparison'!$G$21</f>
        <v>40000</v>
      </c>
      <c r="D68">
        <f t="shared" si="4"/>
        <v>61</v>
      </c>
      <c r="E68" s="7">
        <f t="shared" si="0"/>
        <v>2090000</v>
      </c>
      <c r="F68" s="9" t="str">
        <f>IF(AND(E68&gt;0,E67&lt;0),D68-((E68/'Existing Bldg Comparison'!$C$17))," ")</f>
        <v xml:space="preserve"> </v>
      </c>
    </row>
    <row r="69" spans="2:6" ht="20.100000000000001" customHeight="1" x14ac:dyDescent="0.25">
      <c r="B69">
        <f t="shared" si="2"/>
        <v>62</v>
      </c>
      <c r="C69" s="1">
        <f>'Existing Bldg Comparison'!$G$21</f>
        <v>40000</v>
      </c>
      <c r="D69">
        <f t="shared" si="4"/>
        <v>62</v>
      </c>
      <c r="E69" s="7">
        <f t="shared" si="0"/>
        <v>2130000</v>
      </c>
      <c r="F69" s="9" t="str">
        <f>IF(AND(E69&gt;0,E68&lt;0),D69-((E69/'Existing Bldg Comparison'!$C$17))," ")</f>
        <v xml:space="preserve"> </v>
      </c>
    </row>
    <row r="70" spans="2:6" ht="20.100000000000001" customHeight="1" x14ac:dyDescent="0.25">
      <c r="B70">
        <f t="shared" si="2"/>
        <v>63</v>
      </c>
      <c r="C70" s="1">
        <f>'Existing Bldg Comparison'!$G$21</f>
        <v>40000</v>
      </c>
      <c r="D70">
        <f t="shared" si="4"/>
        <v>63</v>
      </c>
      <c r="E70" s="7">
        <f t="shared" si="0"/>
        <v>2170000</v>
      </c>
      <c r="F70" s="9" t="str">
        <f>IF(AND(E70&gt;0,E69&lt;0),D70-((E70/'Existing Bldg Comparison'!$C$17))," ")</f>
        <v xml:space="preserve"> </v>
      </c>
    </row>
    <row r="71" spans="2:6" ht="20.100000000000001" customHeight="1" x14ac:dyDescent="0.25">
      <c r="B71">
        <f t="shared" si="2"/>
        <v>64</v>
      </c>
      <c r="C71" s="1">
        <f>'Existing Bldg Comparison'!$G$21</f>
        <v>40000</v>
      </c>
      <c r="D71">
        <f t="shared" si="4"/>
        <v>64</v>
      </c>
      <c r="E71" s="7">
        <f t="shared" si="0"/>
        <v>2210000</v>
      </c>
      <c r="F71" s="9" t="str">
        <f>IF(AND(E71&gt;0,E70&lt;0),D71-((E71/'Existing Bldg Comparison'!$C$17))," ")</f>
        <v xml:space="preserve"> </v>
      </c>
    </row>
    <row r="72" spans="2:6" ht="20.100000000000001" customHeight="1" x14ac:dyDescent="0.25">
      <c r="B72">
        <f t="shared" si="2"/>
        <v>65</v>
      </c>
      <c r="C72" s="1">
        <f>'Existing Bldg Comparison'!$G$21</f>
        <v>40000</v>
      </c>
      <c r="D72">
        <f t="shared" si="4"/>
        <v>65</v>
      </c>
      <c r="E72" s="7">
        <f t="shared" si="0"/>
        <v>2250000</v>
      </c>
      <c r="F72" s="9" t="str">
        <f>IF(AND(E72&gt;0,E71&lt;0),D72-((E72/'Existing Bldg Comparison'!$C$17))," ")</f>
        <v xml:space="preserve"> </v>
      </c>
    </row>
    <row r="73" spans="2:6" ht="20.100000000000001" customHeight="1" x14ac:dyDescent="0.25">
      <c r="B73">
        <f t="shared" si="2"/>
        <v>66</v>
      </c>
      <c r="C73" s="1">
        <f>'Existing Bldg Comparison'!$G$21</f>
        <v>40000</v>
      </c>
      <c r="D73">
        <f t="shared" ref="D73:D136" si="5">D72+1</f>
        <v>66</v>
      </c>
      <c r="E73" s="7">
        <f t="shared" ref="E73:E136" si="6">E72+C73</f>
        <v>2290000</v>
      </c>
      <c r="F73" s="9" t="str">
        <f>IF(AND(E73&gt;0,E72&lt;0),D73-((E73/'Existing Bldg Comparison'!$C$17))," ")</f>
        <v xml:space="preserve"> </v>
      </c>
    </row>
    <row r="74" spans="2:6" ht="20.100000000000001" customHeight="1" x14ac:dyDescent="0.25">
      <c r="B74">
        <f t="shared" ref="B74:B137" si="7">B73+1</f>
        <v>67</v>
      </c>
      <c r="C74" s="1">
        <f>'Existing Bldg Comparison'!$G$21</f>
        <v>40000</v>
      </c>
      <c r="D74">
        <f t="shared" si="5"/>
        <v>67</v>
      </c>
      <c r="E74" s="7">
        <f t="shared" si="6"/>
        <v>2330000</v>
      </c>
      <c r="F74" s="9" t="str">
        <f>IF(AND(E74&gt;0,E73&lt;0),D74-((E74/'Existing Bldg Comparison'!$C$17))," ")</f>
        <v xml:space="preserve"> </v>
      </c>
    </row>
    <row r="75" spans="2:6" ht="20.100000000000001" customHeight="1" x14ac:dyDescent="0.25">
      <c r="B75">
        <f t="shared" si="7"/>
        <v>68</v>
      </c>
      <c r="C75" s="1">
        <f>'Existing Bldg Comparison'!$G$21</f>
        <v>40000</v>
      </c>
      <c r="D75">
        <f t="shared" si="5"/>
        <v>68</v>
      </c>
      <c r="E75" s="7">
        <f t="shared" si="6"/>
        <v>2370000</v>
      </c>
      <c r="F75" s="9" t="str">
        <f>IF(AND(E75&gt;0,E74&lt;0),D75-((E75/'Existing Bldg Comparison'!$C$17))," ")</f>
        <v xml:space="preserve"> </v>
      </c>
    </row>
    <row r="76" spans="2:6" ht="20.100000000000001" customHeight="1" x14ac:dyDescent="0.25">
      <c r="B76">
        <f t="shared" si="7"/>
        <v>69</v>
      </c>
      <c r="C76" s="1">
        <f>'Existing Bldg Comparison'!$G$21</f>
        <v>40000</v>
      </c>
      <c r="D76">
        <f t="shared" si="5"/>
        <v>69</v>
      </c>
      <c r="E76" s="7">
        <f t="shared" si="6"/>
        <v>2410000</v>
      </c>
      <c r="F76" s="9" t="str">
        <f>IF(AND(E76&gt;0,E75&lt;0),D76-((E76/'Existing Bldg Comparison'!$C$17))," ")</f>
        <v xml:space="preserve"> </v>
      </c>
    </row>
    <row r="77" spans="2:6" ht="20.100000000000001" customHeight="1" x14ac:dyDescent="0.25">
      <c r="B77">
        <f t="shared" si="7"/>
        <v>70</v>
      </c>
      <c r="C77" s="1">
        <f>'Existing Bldg Comparison'!$G$21</f>
        <v>40000</v>
      </c>
      <c r="D77">
        <f t="shared" si="5"/>
        <v>70</v>
      </c>
      <c r="E77" s="7">
        <f t="shared" si="6"/>
        <v>2450000</v>
      </c>
      <c r="F77" s="9" t="str">
        <f>IF(AND(E77&gt;0,E76&lt;0),D77-((E77/'Existing Bldg Comparison'!$C$17))," ")</f>
        <v xml:space="preserve"> </v>
      </c>
    </row>
    <row r="78" spans="2:6" ht="20.100000000000001" customHeight="1" x14ac:dyDescent="0.25">
      <c r="B78">
        <f t="shared" si="7"/>
        <v>71</v>
      </c>
      <c r="C78" s="1">
        <f>'Existing Bldg Comparison'!$G$21</f>
        <v>40000</v>
      </c>
      <c r="D78">
        <f t="shared" si="5"/>
        <v>71</v>
      </c>
      <c r="E78" s="7">
        <f t="shared" si="6"/>
        <v>2490000</v>
      </c>
      <c r="F78" s="9" t="str">
        <f>IF(AND(E78&gt;0,E77&lt;0),D78-((E78/'Existing Bldg Comparison'!$C$17))," ")</f>
        <v xml:space="preserve"> </v>
      </c>
    </row>
    <row r="79" spans="2:6" ht="20.100000000000001" customHeight="1" x14ac:dyDescent="0.25">
      <c r="B79">
        <f t="shared" si="7"/>
        <v>72</v>
      </c>
      <c r="C79" s="1">
        <f>'Existing Bldg Comparison'!$G$21</f>
        <v>40000</v>
      </c>
      <c r="D79">
        <f t="shared" si="5"/>
        <v>72</v>
      </c>
      <c r="E79" s="7">
        <f t="shared" si="6"/>
        <v>2530000</v>
      </c>
      <c r="F79" s="9" t="str">
        <f>IF(AND(E79&gt;0,E78&lt;0),D79-((E79/'Existing Bldg Comparison'!$C$17))," ")</f>
        <v xml:space="preserve"> </v>
      </c>
    </row>
    <row r="80" spans="2:6" ht="20.100000000000001" customHeight="1" x14ac:dyDescent="0.25">
      <c r="B80">
        <f t="shared" si="7"/>
        <v>73</v>
      </c>
      <c r="C80" s="1">
        <f>'Existing Bldg Comparison'!$G$21</f>
        <v>40000</v>
      </c>
      <c r="D80">
        <f t="shared" si="5"/>
        <v>73</v>
      </c>
      <c r="E80" s="7">
        <f t="shared" si="6"/>
        <v>2570000</v>
      </c>
      <c r="F80" s="9" t="str">
        <f>IF(AND(E80&gt;0,E79&lt;0),D80-((E80/'Existing Bldg Comparison'!$C$17))," ")</f>
        <v xml:space="preserve"> </v>
      </c>
    </row>
    <row r="81" spans="2:6" ht="20.100000000000001" customHeight="1" x14ac:dyDescent="0.25">
      <c r="B81">
        <f t="shared" si="7"/>
        <v>74</v>
      </c>
      <c r="C81" s="1">
        <f>'Existing Bldg Comparison'!$G$21</f>
        <v>40000</v>
      </c>
      <c r="D81">
        <f t="shared" si="5"/>
        <v>74</v>
      </c>
      <c r="E81" s="7">
        <f t="shared" si="6"/>
        <v>2610000</v>
      </c>
      <c r="F81" s="9" t="str">
        <f>IF(AND(E81&gt;0,E80&lt;0),D81-((E81/'Existing Bldg Comparison'!$C$17))," ")</f>
        <v xml:space="preserve"> </v>
      </c>
    </row>
    <row r="82" spans="2:6" ht="20.100000000000001" customHeight="1" x14ac:dyDescent="0.25">
      <c r="B82">
        <f t="shared" si="7"/>
        <v>75</v>
      </c>
      <c r="C82" s="1">
        <f>'Existing Bldg Comparison'!$G$21</f>
        <v>40000</v>
      </c>
      <c r="D82">
        <f t="shared" si="5"/>
        <v>75</v>
      </c>
      <c r="E82" s="7">
        <f t="shared" si="6"/>
        <v>2650000</v>
      </c>
      <c r="F82" s="9" t="str">
        <f>IF(AND(E82&gt;0,E81&lt;0),D82-((E82/'Existing Bldg Comparison'!$C$17))," ")</f>
        <v xml:space="preserve"> </v>
      </c>
    </row>
    <row r="83" spans="2:6" ht="20.100000000000001" customHeight="1" x14ac:dyDescent="0.25">
      <c r="B83">
        <f t="shared" si="7"/>
        <v>76</v>
      </c>
      <c r="C83" s="1">
        <f>'Existing Bldg Comparison'!$G$21</f>
        <v>40000</v>
      </c>
      <c r="D83">
        <f t="shared" si="5"/>
        <v>76</v>
      </c>
      <c r="E83" s="7">
        <f t="shared" si="6"/>
        <v>2690000</v>
      </c>
      <c r="F83" s="9" t="str">
        <f>IF(AND(E83&gt;0,E82&lt;0),D83-((E83/'Existing Bldg Comparison'!$C$17))," ")</f>
        <v xml:space="preserve"> </v>
      </c>
    </row>
    <row r="84" spans="2:6" ht="20.100000000000001" customHeight="1" x14ac:dyDescent="0.25">
      <c r="B84">
        <f t="shared" si="7"/>
        <v>77</v>
      </c>
      <c r="C84" s="1">
        <f>'Existing Bldg Comparison'!$G$21</f>
        <v>40000</v>
      </c>
      <c r="D84">
        <f t="shared" si="5"/>
        <v>77</v>
      </c>
      <c r="E84" s="7">
        <f t="shared" si="6"/>
        <v>2730000</v>
      </c>
      <c r="F84" s="9" t="str">
        <f>IF(AND(E84&gt;0,E83&lt;0),D84-((E84/'Existing Bldg Comparison'!$C$17))," ")</f>
        <v xml:space="preserve"> </v>
      </c>
    </row>
    <row r="85" spans="2:6" ht="20.100000000000001" customHeight="1" x14ac:dyDescent="0.25">
      <c r="B85">
        <f t="shared" si="7"/>
        <v>78</v>
      </c>
      <c r="C85" s="1">
        <f>'Existing Bldg Comparison'!$G$21</f>
        <v>40000</v>
      </c>
      <c r="D85">
        <f t="shared" si="5"/>
        <v>78</v>
      </c>
      <c r="E85" s="7">
        <f t="shared" si="6"/>
        <v>2770000</v>
      </c>
      <c r="F85" s="9" t="str">
        <f>IF(AND(E85&gt;0,E84&lt;0),D85-((E85/'Existing Bldg Comparison'!$C$17))," ")</f>
        <v xml:space="preserve"> </v>
      </c>
    </row>
    <row r="86" spans="2:6" ht="20.100000000000001" customHeight="1" x14ac:dyDescent="0.25">
      <c r="B86">
        <f t="shared" si="7"/>
        <v>79</v>
      </c>
      <c r="C86" s="1">
        <f>'Existing Bldg Comparison'!$G$21</f>
        <v>40000</v>
      </c>
      <c r="D86">
        <f t="shared" si="5"/>
        <v>79</v>
      </c>
      <c r="E86" s="7">
        <f t="shared" si="6"/>
        <v>2810000</v>
      </c>
      <c r="F86" s="9" t="str">
        <f>IF(AND(E86&gt;0,E85&lt;0),D86-((E86/'Existing Bldg Comparison'!$C$17))," ")</f>
        <v xml:space="preserve"> </v>
      </c>
    </row>
    <row r="87" spans="2:6" ht="20.100000000000001" customHeight="1" x14ac:dyDescent="0.25">
      <c r="B87">
        <f t="shared" si="7"/>
        <v>80</v>
      </c>
      <c r="C87" s="1">
        <f>'Existing Bldg Comparison'!$G$21</f>
        <v>40000</v>
      </c>
      <c r="D87">
        <f t="shared" si="5"/>
        <v>80</v>
      </c>
      <c r="E87" s="7">
        <f t="shared" si="6"/>
        <v>2850000</v>
      </c>
      <c r="F87" s="9" t="str">
        <f>IF(AND(E87&gt;0,E86&lt;0),D87-((E87/'Existing Bldg Comparison'!$C$17))," ")</f>
        <v xml:space="preserve"> </v>
      </c>
    </row>
    <row r="88" spans="2:6" ht="20.100000000000001" customHeight="1" x14ac:dyDescent="0.25">
      <c r="B88">
        <f t="shared" si="7"/>
        <v>81</v>
      </c>
      <c r="C88" s="1">
        <f>'Existing Bldg Comparison'!$G$21</f>
        <v>40000</v>
      </c>
      <c r="D88">
        <f t="shared" si="5"/>
        <v>81</v>
      </c>
      <c r="E88" s="7">
        <f t="shared" si="6"/>
        <v>2890000</v>
      </c>
      <c r="F88" s="9" t="str">
        <f>IF(AND(E88&gt;0,E87&lt;0),D88-((E88/'Existing Bldg Comparison'!$C$17))," ")</f>
        <v xml:space="preserve"> </v>
      </c>
    </row>
    <row r="89" spans="2:6" ht="20.100000000000001" customHeight="1" x14ac:dyDescent="0.25">
      <c r="B89">
        <f t="shared" si="7"/>
        <v>82</v>
      </c>
      <c r="C89" s="1">
        <f>'Existing Bldg Comparison'!$G$21</f>
        <v>40000</v>
      </c>
      <c r="D89">
        <f t="shared" si="5"/>
        <v>82</v>
      </c>
      <c r="E89" s="7">
        <f t="shared" si="6"/>
        <v>2930000</v>
      </c>
      <c r="F89" s="9" t="str">
        <f>IF(AND(E89&gt;0,E88&lt;0),D89-((E89/'Existing Bldg Comparison'!$C$17))," ")</f>
        <v xml:space="preserve"> </v>
      </c>
    </row>
    <row r="90" spans="2:6" ht="20.100000000000001" customHeight="1" x14ac:dyDescent="0.25">
      <c r="B90">
        <f t="shared" si="7"/>
        <v>83</v>
      </c>
      <c r="C90" s="1">
        <f>'Existing Bldg Comparison'!$G$21</f>
        <v>40000</v>
      </c>
      <c r="D90">
        <f t="shared" si="5"/>
        <v>83</v>
      </c>
      <c r="E90" s="7">
        <f t="shared" si="6"/>
        <v>2970000</v>
      </c>
      <c r="F90" s="9" t="str">
        <f>IF(AND(E90&gt;0,E89&lt;0),D90-((E90/'Existing Bldg Comparison'!$C$17))," ")</f>
        <v xml:space="preserve"> </v>
      </c>
    </row>
    <row r="91" spans="2:6" ht="20.100000000000001" customHeight="1" x14ac:dyDescent="0.25">
      <c r="B91">
        <f t="shared" si="7"/>
        <v>84</v>
      </c>
      <c r="C91" s="1">
        <f>'Existing Bldg Comparison'!$G$21</f>
        <v>40000</v>
      </c>
      <c r="D91">
        <f t="shared" si="5"/>
        <v>84</v>
      </c>
      <c r="E91" s="7">
        <f t="shared" si="6"/>
        <v>3010000</v>
      </c>
      <c r="F91" s="9" t="str">
        <f>IF(AND(E91&gt;0,E90&lt;0),D91-((E91/'Existing Bldg Comparison'!$C$17))," ")</f>
        <v xml:space="preserve"> </v>
      </c>
    </row>
    <row r="92" spans="2:6" ht="20.100000000000001" customHeight="1" x14ac:dyDescent="0.25">
      <c r="B92">
        <f t="shared" si="7"/>
        <v>85</v>
      </c>
      <c r="C92" s="1">
        <f>'Existing Bldg Comparison'!$G$21</f>
        <v>40000</v>
      </c>
      <c r="D92">
        <f t="shared" si="5"/>
        <v>85</v>
      </c>
      <c r="E92" s="7">
        <f t="shared" si="6"/>
        <v>3050000</v>
      </c>
      <c r="F92" s="9" t="str">
        <f>IF(AND(E92&gt;0,E91&lt;0),D92-((E92/'Existing Bldg Comparison'!$C$17))," ")</f>
        <v xml:space="preserve"> </v>
      </c>
    </row>
    <row r="93" spans="2:6" ht="20.100000000000001" customHeight="1" x14ac:dyDescent="0.25">
      <c r="B93">
        <f t="shared" si="7"/>
        <v>86</v>
      </c>
      <c r="C93" s="1">
        <f>'Existing Bldg Comparison'!$G$21</f>
        <v>40000</v>
      </c>
      <c r="D93">
        <f t="shared" si="5"/>
        <v>86</v>
      </c>
      <c r="E93" s="7">
        <f t="shared" si="6"/>
        <v>3090000</v>
      </c>
      <c r="F93" s="9" t="str">
        <f>IF(AND(E93&gt;0,E92&lt;0),D93-((E93/'Existing Bldg Comparison'!$C$17))," ")</f>
        <v xml:space="preserve"> </v>
      </c>
    </row>
    <row r="94" spans="2:6" ht="20.100000000000001" customHeight="1" x14ac:dyDescent="0.25">
      <c r="B94">
        <f t="shared" si="7"/>
        <v>87</v>
      </c>
      <c r="C94" s="1">
        <f>'Existing Bldg Comparison'!$G$21</f>
        <v>40000</v>
      </c>
      <c r="D94">
        <f t="shared" si="5"/>
        <v>87</v>
      </c>
      <c r="E94" s="7">
        <f t="shared" si="6"/>
        <v>3130000</v>
      </c>
      <c r="F94" s="9" t="str">
        <f>IF(AND(E94&gt;0,E93&lt;0),D94-((E94/'Existing Bldg Comparison'!$C$17))," ")</f>
        <v xml:space="preserve"> </v>
      </c>
    </row>
    <row r="95" spans="2:6" ht="20.100000000000001" customHeight="1" x14ac:dyDescent="0.25">
      <c r="B95">
        <f t="shared" si="7"/>
        <v>88</v>
      </c>
      <c r="C95" s="1">
        <f>'Existing Bldg Comparison'!$G$21</f>
        <v>40000</v>
      </c>
      <c r="D95">
        <f t="shared" si="5"/>
        <v>88</v>
      </c>
      <c r="E95" s="7">
        <f t="shared" si="6"/>
        <v>3170000</v>
      </c>
      <c r="F95" s="9" t="str">
        <f>IF(AND(E95&gt;0,E94&lt;0),D95-((E95/'Existing Bldg Comparison'!$C$17))," ")</f>
        <v xml:space="preserve"> </v>
      </c>
    </row>
    <row r="96" spans="2:6" ht="20.100000000000001" customHeight="1" x14ac:dyDescent="0.25">
      <c r="B96">
        <f t="shared" si="7"/>
        <v>89</v>
      </c>
      <c r="C96" s="1">
        <f>'Existing Bldg Comparison'!$G$21</f>
        <v>40000</v>
      </c>
      <c r="D96">
        <f t="shared" si="5"/>
        <v>89</v>
      </c>
      <c r="E96" s="7">
        <f t="shared" si="6"/>
        <v>3210000</v>
      </c>
      <c r="F96" s="9" t="str">
        <f>IF(AND(E96&gt;0,E95&lt;0),D96-((E96/'Existing Bldg Comparison'!$C$17))," ")</f>
        <v xml:space="preserve"> </v>
      </c>
    </row>
    <row r="97" spans="2:6" ht="20.100000000000001" customHeight="1" x14ac:dyDescent="0.25">
      <c r="B97">
        <f t="shared" si="7"/>
        <v>90</v>
      </c>
      <c r="C97" s="1">
        <f>'Existing Bldg Comparison'!$G$21</f>
        <v>40000</v>
      </c>
      <c r="D97">
        <f t="shared" si="5"/>
        <v>90</v>
      </c>
      <c r="E97" s="7">
        <f t="shared" si="6"/>
        <v>3250000</v>
      </c>
      <c r="F97" s="9" t="str">
        <f>IF(AND(E97&gt;0,E96&lt;0),D97-((E97/'Existing Bldg Comparison'!$C$17))," ")</f>
        <v xml:space="preserve"> </v>
      </c>
    </row>
    <row r="98" spans="2:6" ht="20.100000000000001" customHeight="1" x14ac:dyDescent="0.25">
      <c r="B98">
        <f t="shared" si="7"/>
        <v>91</v>
      </c>
      <c r="C98" s="1">
        <f>'Existing Bldg Comparison'!$G$21</f>
        <v>40000</v>
      </c>
      <c r="D98">
        <f t="shared" si="5"/>
        <v>91</v>
      </c>
      <c r="E98" s="7">
        <f t="shared" si="6"/>
        <v>3290000</v>
      </c>
      <c r="F98" s="9" t="str">
        <f>IF(AND(E98&gt;0,E97&lt;0),D98-((E98/'Existing Bldg Comparison'!$C$17))," ")</f>
        <v xml:space="preserve"> </v>
      </c>
    </row>
    <row r="99" spans="2:6" ht="20.100000000000001" customHeight="1" x14ac:dyDescent="0.25">
      <c r="B99">
        <f t="shared" si="7"/>
        <v>92</v>
      </c>
      <c r="C99" s="1">
        <f>'Existing Bldg Comparison'!$G$21</f>
        <v>40000</v>
      </c>
      <c r="D99">
        <f t="shared" si="5"/>
        <v>92</v>
      </c>
      <c r="E99" s="7">
        <f t="shared" si="6"/>
        <v>3330000</v>
      </c>
      <c r="F99" s="9" t="str">
        <f>IF(AND(E99&gt;0,E98&lt;0),D99-((E99/'Existing Bldg Comparison'!$C$17))," ")</f>
        <v xml:space="preserve"> </v>
      </c>
    </row>
    <row r="100" spans="2:6" ht="20.100000000000001" customHeight="1" x14ac:dyDescent="0.25">
      <c r="B100">
        <f t="shared" si="7"/>
        <v>93</v>
      </c>
      <c r="C100" s="1">
        <f>'Existing Bldg Comparison'!$G$21</f>
        <v>40000</v>
      </c>
      <c r="D100">
        <f t="shared" si="5"/>
        <v>93</v>
      </c>
      <c r="E100" s="7">
        <f t="shared" si="6"/>
        <v>3370000</v>
      </c>
      <c r="F100" s="9" t="str">
        <f>IF(AND(E100&gt;0,E99&lt;0),D100-((E100/'Existing Bldg Comparison'!$C$17))," ")</f>
        <v xml:space="preserve"> </v>
      </c>
    </row>
    <row r="101" spans="2:6" ht="20.100000000000001" customHeight="1" x14ac:dyDescent="0.25">
      <c r="B101">
        <f t="shared" si="7"/>
        <v>94</v>
      </c>
      <c r="C101" s="1">
        <f>'Existing Bldg Comparison'!$G$21</f>
        <v>40000</v>
      </c>
      <c r="D101">
        <f t="shared" si="5"/>
        <v>94</v>
      </c>
      <c r="E101" s="7">
        <f t="shared" si="6"/>
        <v>3410000</v>
      </c>
      <c r="F101" s="9" t="str">
        <f>IF(AND(E101&gt;0,E100&lt;0),D101-((E101/'Existing Bldg Comparison'!$C$17))," ")</f>
        <v xml:space="preserve"> </v>
      </c>
    </row>
    <row r="102" spans="2:6" ht="20.100000000000001" customHeight="1" x14ac:dyDescent="0.25">
      <c r="B102">
        <f t="shared" si="7"/>
        <v>95</v>
      </c>
      <c r="C102" s="1">
        <f>'Existing Bldg Comparison'!$G$21</f>
        <v>40000</v>
      </c>
      <c r="D102">
        <f t="shared" si="5"/>
        <v>95</v>
      </c>
      <c r="E102" s="7">
        <f t="shared" si="6"/>
        <v>3450000</v>
      </c>
      <c r="F102" s="9" t="str">
        <f>IF(AND(E102&gt;0,E101&lt;0),D102-((E102/'Existing Bldg Comparison'!$C$17))," ")</f>
        <v xml:space="preserve"> </v>
      </c>
    </row>
    <row r="103" spans="2:6" ht="20.100000000000001" customHeight="1" x14ac:dyDescent="0.25">
      <c r="B103">
        <f t="shared" si="7"/>
        <v>96</v>
      </c>
      <c r="C103" s="1">
        <f>'Existing Bldg Comparison'!$G$21</f>
        <v>40000</v>
      </c>
      <c r="D103">
        <f t="shared" si="5"/>
        <v>96</v>
      </c>
      <c r="E103" s="7">
        <f t="shared" si="6"/>
        <v>3490000</v>
      </c>
      <c r="F103" s="9" t="str">
        <f>IF(AND(E103&gt;0,E102&lt;0),D103-((E103/'Existing Bldg Comparison'!$C$17))," ")</f>
        <v xml:space="preserve"> </v>
      </c>
    </row>
    <row r="104" spans="2:6" ht="20.100000000000001" customHeight="1" x14ac:dyDescent="0.25">
      <c r="B104">
        <f t="shared" si="7"/>
        <v>97</v>
      </c>
      <c r="C104" s="1">
        <f>'Existing Bldg Comparison'!$G$21</f>
        <v>40000</v>
      </c>
      <c r="D104">
        <f t="shared" si="5"/>
        <v>97</v>
      </c>
      <c r="E104" s="7">
        <f t="shared" si="6"/>
        <v>3530000</v>
      </c>
      <c r="F104" s="9" t="str">
        <f>IF(AND(E104&gt;0,E103&lt;0),D104-((E104/'Existing Bldg Comparison'!$C$17))," ")</f>
        <v xml:space="preserve"> </v>
      </c>
    </row>
    <row r="105" spans="2:6" ht="20.100000000000001" customHeight="1" x14ac:dyDescent="0.25">
      <c r="B105">
        <f t="shared" si="7"/>
        <v>98</v>
      </c>
      <c r="C105" s="1">
        <f>'Existing Bldg Comparison'!$G$21</f>
        <v>40000</v>
      </c>
      <c r="D105">
        <f t="shared" si="5"/>
        <v>98</v>
      </c>
      <c r="E105" s="7">
        <f t="shared" si="6"/>
        <v>3570000</v>
      </c>
      <c r="F105" s="9" t="str">
        <f>IF(AND(E105&gt;0,E104&lt;0),D105-((E105/'Existing Bldg Comparison'!$C$17))," ")</f>
        <v xml:space="preserve"> </v>
      </c>
    </row>
    <row r="106" spans="2:6" ht="20.100000000000001" customHeight="1" x14ac:dyDescent="0.25">
      <c r="B106">
        <f t="shared" si="7"/>
        <v>99</v>
      </c>
      <c r="C106" s="1">
        <f>'Existing Bldg Comparison'!$G$21</f>
        <v>40000</v>
      </c>
      <c r="D106">
        <f t="shared" si="5"/>
        <v>99</v>
      </c>
      <c r="E106" s="7">
        <f t="shared" si="6"/>
        <v>3610000</v>
      </c>
      <c r="F106" s="9" t="str">
        <f>IF(AND(E106&gt;0,E105&lt;0),D106-((E106/'Existing Bldg Comparison'!$C$17))," ")</f>
        <v xml:space="preserve"> </v>
      </c>
    </row>
    <row r="107" spans="2:6" ht="20.100000000000001" customHeight="1" x14ac:dyDescent="0.25">
      <c r="B107">
        <f t="shared" si="7"/>
        <v>100</v>
      </c>
      <c r="C107" s="1">
        <f>'Existing Bldg Comparison'!$G$21</f>
        <v>40000</v>
      </c>
      <c r="D107">
        <f t="shared" si="5"/>
        <v>100</v>
      </c>
      <c r="E107" s="7">
        <f t="shared" si="6"/>
        <v>3650000</v>
      </c>
      <c r="F107" s="9" t="str">
        <f>IF(AND(E107&gt;0,E106&lt;0),D107-((E107/'Existing Bldg Comparison'!$C$17))," ")</f>
        <v xml:space="preserve"> </v>
      </c>
    </row>
    <row r="108" spans="2:6" ht="20.100000000000001" customHeight="1" x14ac:dyDescent="0.25">
      <c r="B108">
        <f t="shared" si="7"/>
        <v>101</v>
      </c>
      <c r="C108" s="1">
        <f>'Existing Bldg Comparison'!$G$21</f>
        <v>40000</v>
      </c>
      <c r="D108">
        <f t="shared" si="5"/>
        <v>101</v>
      </c>
      <c r="E108" s="7">
        <f t="shared" si="6"/>
        <v>3690000</v>
      </c>
      <c r="F108" s="9" t="str">
        <f>IF(AND(E108&gt;0,E107&lt;0),D108-((E108/'Existing Bldg Comparison'!$C$17))," ")</f>
        <v xml:space="preserve"> </v>
      </c>
    </row>
    <row r="109" spans="2:6" ht="20.100000000000001" customHeight="1" x14ac:dyDescent="0.25">
      <c r="B109">
        <f t="shared" si="7"/>
        <v>102</v>
      </c>
      <c r="C109" s="1">
        <f>'Existing Bldg Comparison'!$G$21</f>
        <v>40000</v>
      </c>
      <c r="D109">
        <f t="shared" si="5"/>
        <v>102</v>
      </c>
      <c r="E109" s="7">
        <f t="shared" si="6"/>
        <v>3730000</v>
      </c>
      <c r="F109" s="9" t="str">
        <f>IF(AND(E109&gt;0,E108&lt;0),D109-((E109/'Existing Bldg Comparison'!$C$17))," ")</f>
        <v xml:space="preserve"> </v>
      </c>
    </row>
    <row r="110" spans="2:6" ht="20.100000000000001" customHeight="1" x14ac:dyDescent="0.25">
      <c r="B110">
        <f t="shared" si="7"/>
        <v>103</v>
      </c>
      <c r="C110" s="1">
        <f>'Existing Bldg Comparison'!$G$21</f>
        <v>40000</v>
      </c>
      <c r="D110">
        <f t="shared" si="5"/>
        <v>103</v>
      </c>
      <c r="E110" s="7">
        <f t="shared" si="6"/>
        <v>3770000</v>
      </c>
      <c r="F110" s="9" t="str">
        <f>IF(AND(E110&gt;0,E109&lt;0),D110-((E110/'Existing Bldg Comparison'!$C$17))," ")</f>
        <v xml:space="preserve"> </v>
      </c>
    </row>
    <row r="111" spans="2:6" ht="20.100000000000001" customHeight="1" x14ac:dyDescent="0.25">
      <c r="B111">
        <f t="shared" si="7"/>
        <v>104</v>
      </c>
      <c r="C111" s="1">
        <f>'Existing Bldg Comparison'!$G$21</f>
        <v>40000</v>
      </c>
      <c r="D111">
        <f t="shared" si="5"/>
        <v>104</v>
      </c>
      <c r="E111" s="7">
        <f t="shared" si="6"/>
        <v>3810000</v>
      </c>
      <c r="F111" s="9" t="str">
        <f>IF(AND(E111&gt;0,E110&lt;0),D111-((E111/'Existing Bldg Comparison'!$C$17))," ")</f>
        <v xml:space="preserve"> </v>
      </c>
    </row>
    <row r="112" spans="2:6" ht="20.100000000000001" customHeight="1" x14ac:dyDescent="0.25">
      <c r="B112">
        <f t="shared" si="7"/>
        <v>105</v>
      </c>
      <c r="C112" s="1">
        <f>'Existing Bldg Comparison'!$G$21</f>
        <v>40000</v>
      </c>
      <c r="D112">
        <f t="shared" si="5"/>
        <v>105</v>
      </c>
      <c r="E112" s="7">
        <f t="shared" si="6"/>
        <v>3850000</v>
      </c>
      <c r="F112" s="9" t="str">
        <f>IF(AND(E112&gt;0,E111&lt;0),D112-((E112/'Existing Bldg Comparison'!$C$17))," ")</f>
        <v xml:space="preserve"> </v>
      </c>
    </row>
    <row r="113" spans="2:6" ht="20.100000000000001" customHeight="1" x14ac:dyDescent="0.25">
      <c r="B113">
        <f t="shared" si="7"/>
        <v>106</v>
      </c>
      <c r="C113" s="1">
        <f>'Existing Bldg Comparison'!$G$21</f>
        <v>40000</v>
      </c>
      <c r="D113">
        <f t="shared" si="5"/>
        <v>106</v>
      </c>
      <c r="E113" s="7">
        <f t="shared" si="6"/>
        <v>3890000</v>
      </c>
      <c r="F113" s="9" t="str">
        <f>IF(AND(E113&gt;0,E112&lt;0),D113-((E113/'Existing Bldg Comparison'!$C$17))," ")</f>
        <v xml:space="preserve"> </v>
      </c>
    </row>
    <row r="114" spans="2:6" ht="20.100000000000001" customHeight="1" x14ac:dyDescent="0.25">
      <c r="B114">
        <f t="shared" si="7"/>
        <v>107</v>
      </c>
      <c r="C114" s="1">
        <f>'Existing Bldg Comparison'!$G$21</f>
        <v>40000</v>
      </c>
      <c r="D114">
        <f t="shared" si="5"/>
        <v>107</v>
      </c>
      <c r="E114" s="7">
        <f t="shared" si="6"/>
        <v>3930000</v>
      </c>
      <c r="F114" s="9" t="str">
        <f>IF(AND(E114&gt;0,E113&lt;0),D114-((E114/'Existing Bldg Comparison'!$C$17))," ")</f>
        <v xml:space="preserve"> </v>
      </c>
    </row>
    <row r="115" spans="2:6" ht="20.100000000000001" customHeight="1" x14ac:dyDescent="0.25">
      <c r="B115">
        <f t="shared" si="7"/>
        <v>108</v>
      </c>
      <c r="C115" s="1">
        <f>'Existing Bldg Comparison'!$G$21</f>
        <v>40000</v>
      </c>
      <c r="D115">
        <f t="shared" si="5"/>
        <v>108</v>
      </c>
      <c r="E115" s="7">
        <f t="shared" si="6"/>
        <v>3970000</v>
      </c>
      <c r="F115" s="9" t="str">
        <f>IF(AND(E115&gt;0,E114&lt;0),D115-((E115/'Existing Bldg Comparison'!$C$17))," ")</f>
        <v xml:space="preserve"> </v>
      </c>
    </row>
    <row r="116" spans="2:6" ht="20.100000000000001" customHeight="1" x14ac:dyDescent="0.25">
      <c r="B116">
        <f t="shared" si="7"/>
        <v>109</v>
      </c>
      <c r="C116" s="1">
        <f>'Existing Bldg Comparison'!$G$21</f>
        <v>40000</v>
      </c>
      <c r="D116">
        <f t="shared" si="5"/>
        <v>109</v>
      </c>
      <c r="E116" s="7">
        <f t="shared" si="6"/>
        <v>4010000</v>
      </c>
      <c r="F116" s="9" t="str">
        <f>IF(AND(E116&gt;0,E115&lt;0),D116-((E116/'Existing Bldg Comparison'!$C$17))," ")</f>
        <v xml:space="preserve"> </v>
      </c>
    </row>
    <row r="117" spans="2:6" ht="20.100000000000001" customHeight="1" x14ac:dyDescent="0.25">
      <c r="B117">
        <f t="shared" si="7"/>
        <v>110</v>
      </c>
      <c r="C117" s="1">
        <f>'Existing Bldg Comparison'!$G$21</f>
        <v>40000</v>
      </c>
      <c r="D117">
        <f t="shared" si="5"/>
        <v>110</v>
      </c>
      <c r="E117" s="7">
        <f t="shared" si="6"/>
        <v>4050000</v>
      </c>
      <c r="F117" s="9" t="str">
        <f>IF(AND(E117&gt;0,E116&lt;0),D117-((E117/'Existing Bldg Comparison'!$C$17))," ")</f>
        <v xml:space="preserve"> </v>
      </c>
    </row>
    <row r="118" spans="2:6" ht="20.100000000000001" customHeight="1" x14ac:dyDescent="0.25">
      <c r="B118">
        <f t="shared" si="7"/>
        <v>111</v>
      </c>
      <c r="C118" s="1">
        <f>'Existing Bldg Comparison'!$G$21</f>
        <v>40000</v>
      </c>
      <c r="D118">
        <f t="shared" si="5"/>
        <v>111</v>
      </c>
      <c r="E118" s="7">
        <f t="shared" si="6"/>
        <v>4090000</v>
      </c>
      <c r="F118" s="9" t="str">
        <f>IF(AND(E118&gt;0,E117&lt;0),D118-((E118/'Existing Bldg Comparison'!$C$17))," ")</f>
        <v xml:space="preserve"> </v>
      </c>
    </row>
    <row r="119" spans="2:6" ht="20.100000000000001" customHeight="1" x14ac:dyDescent="0.25">
      <c r="B119">
        <f t="shared" si="7"/>
        <v>112</v>
      </c>
      <c r="C119" s="1">
        <f>'Existing Bldg Comparison'!$G$21</f>
        <v>40000</v>
      </c>
      <c r="D119">
        <f t="shared" si="5"/>
        <v>112</v>
      </c>
      <c r="E119" s="7">
        <f t="shared" si="6"/>
        <v>4130000</v>
      </c>
      <c r="F119" s="9" t="str">
        <f>IF(AND(E119&gt;0,E118&lt;0),D119-((E119/'Existing Bldg Comparison'!$C$17))," ")</f>
        <v xml:space="preserve"> </v>
      </c>
    </row>
    <row r="120" spans="2:6" ht="20.100000000000001" customHeight="1" x14ac:dyDescent="0.25">
      <c r="B120">
        <f t="shared" si="7"/>
        <v>113</v>
      </c>
      <c r="C120" s="1">
        <f>'Existing Bldg Comparison'!$G$21</f>
        <v>40000</v>
      </c>
      <c r="D120">
        <f t="shared" si="5"/>
        <v>113</v>
      </c>
      <c r="E120" s="7">
        <f t="shared" si="6"/>
        <v>4170000</v>
      </c>
      <c r="F120" s="9" t="str">
        <f>IF(AND(E120&gt;0,E119&lt;0),D120-((E120/'Existing Bldg Comparison'!$C$17))," ")</f>
        <v xml:space="preserve"> </v>
      </c>
    </row>
    <row r="121" spans="2:6" ht="20.100000000000001" customHeight="1" x14ac:dyDescent="0.25">
      <c r="B121">
        <f t="shared" si="7"/>
        <v>114</v>
      </c>
      <c r="C121" s="1">
        <f>'Existing Bldg Comparison'!$G$21</f>
        <v>40000</v>
      </c>
      <c r="D121">
        <f t="shared" si="5"/>
        <v>114</v>
      </c>
      <c r="E121" s="7">
        <f t="shared" si="6"/>
        <v>4210000</v>
      </c>
      <c r="F121" s="9" t="str">
        <f>IF(AND(E121&gt;0,E120&lt;0),D121-((E121/'Existing Bldg Comparison'!$C$17))," ")</f>
        <v xml:space="preserve"> </v>
      </c>
    </row>
    <row r="122" spans="2:6" ht="20.100000000000001" customHeight="1" x14ac:dyDescent="0.25">
      <c r="B122">
        <f t="shared" si="7"/>
        <v>115</v>
      </c>
      <c r="C122" s="1">
        <f>'Existing Bldg Comparison'!$G$21</f>
        <v>40000</v>
      </c>
      <c r="D122">
        <f t="shared" si="5"/>
        <v>115</v>
      </c>
      <c r="E122" s="7">
        <f t="shared" si="6"/>
        <v>4250000</v>
      </c>
      <c r="F122" s="9" t="str">
        <f>IF(AND(E122&gt;0,E121&lt;0),D122-((E122/'Existing Bldg Comparison'!$C$17))," ")</f>
        <v xml:space="preserve"> </v>
      </c>
    </row>
    <row r="123" spans="2:6" ht="20.100000000000001" customHeight="1" x14ac:dyDescent="0.25">
      <c r="B123">
        <f t="shared" si="7"/>
        <v>116</v>
      </c>
      <c r="C123" s="1">
        <f>'Existing Bldg Comparison'!$G$21</f>
        <v>40000</v>
      </c>
      <c r="D123">
        <f t="shared" si="5"/>
        <v>116</v>
      </c>
      <c r="E123" s="7">
        <f t="shared" si="6"/>
        <v>4290000</v>
      </c>
      <c r="F123" s="9" t="str">
        <f>IF(AND(E123&gt;0,E122&lt;0),D123-((E123/'Existing Bldg Comparison'!$C$17))," ")</f>
        <v xml:space="preserve"> </v>
      </c>
    </row>
    <row r="124" spans="2:6" ht="20.100000000000001" customHeight="1" x14ac:dyDescent="0.25">
      <c r="B124">
        <f t="shared" si="7"/>
        <v>117</v>
      </c>
      <c r="C124" s="1">
        <f>'Existing Bldg Comparison'!$G$21</f>
        <v>40000</v>
      </c>
      <c r="D124">
        <f t="shared" si="5"/>
        <v>117</v>
      </c>
      <c r="E124" s="7">
        <f t="shared" si="6"/>
        <v>4330000</v>
      </c>
      <c r="F124" s="9" t="str">
        <f>IF(AND(E124&gt;0,E123&lt;0),D124-((E124/'Existing Bldg Comparison'!$C$17))," ")</f>
        <v xml:space="preserve"> </v>
      </c>
    </row>
    <row r="125" spans="2:6" ht="20.100000000000001" customHeight="1" x14ac:dyDescent="0.25">
      <c r="B125">
        <f t="shared" si="7"/>
        <v>118</v>
      </c>
      <c r="C125" s="1">
        <f>'Existing Bldg Comparison'!$G$21</f>
        <v>40000</v>
      </c>
      <c r="D125">
        <f t="shared" si="5"/>
        <v>118</v>
      </c>
      <c r="E125" s="7">
        <f t="shared" si="6"/>
        <v>4370000</v>
      </c>
      <c r="F125" s="9" t="str">
        <f>IF(AND(E125&gt;0,E124&lt;0),D125-((E125/'Existing Bldg Comparison'!$C$17))," ")</f>
        <v xml:space="preserve"> </v>
      </c>
    </row>
    <row r="126" spans="2:6" ht="20.100000000000001" customHeight="1" x14ac:dyDescent="0.25">
      <c r="B126">
        <f t="shared" si="7"/>
        <v>119</v>
      </c>
      <c r="C126" s="1">
        <f>'Existing Bldg Comparison'!$G$21</f>
        <v>40000</v>
      </c>
      <c r="D126">
        <f t="shared" si="5"/>
        <v>119</v>
      </c>
      <c r="E126" s="7">
        <f t="shared" si="6"/>
        <v>4410000</v>
      </c>
      <c r="F126" s="9" t="str">
        <f>IF(AND(E126&gt;0,E125&lt;0),D126-((E126/'Existing Bldg Comparison'!$C$17))," ")</f>
        <v xml:space="preserve"> </v>
      </c>
    </row>
    <row r="127" spans="2:6" ht="20.100000000000001" customHeight="1" x14ac:dyDescent="0.25">
      <c r="B127">
        <f t="shared" si="7"/>
        <v>120</v>
      </c>
      <c r="C127" s="1">
        <f>'Existing Bldg Comparison'!$G$21</f>
        <v>40000</v>
      </c>
      <c r="D127">
        <f t="shared" si="5"/>
        <v>120</v>
      </c>
      <c r="E127" s="7">
        <f t="shared" si="6"/>
        <v>4450000</v>
      </c>
      <c r="F127" s="9" t="str">
        <f>IF(AND(E127&gt;0,E126&lt;0),D127-((E127/'Existing Bldg Comparison'!$C$17))," ")</f>
        <v xml:space="preserve"> </v>
      </c>
    </row>
    <row r="128" spans="2:6" ht="20.100000000000001" customHeight="1" x14ac:dyDescent="0.25">
      <c r="B128">
        <f t="shared" si="7"/>
        <v>121</v>
      </c>
      <c r="C128" s="1">
        <f>'Existing Bldg Comparison'!$G$21</f>
        <v>40000</v>
      </c>
      <c r="D128">
        <f t="shared" si="5"/>
        <v>121</v>
      </c>
      <c r="E128" s="7">
        <f t="shared" si="6"/>
        <v>4490000</v>
      </c>
      <c r="F128" s="9" t="str">
        <f>IF(AND(E128&gt;0,E127&lt;0),D128-((E128/'Existing Bldg Comparison'!$C$17))," ")</f>
        <v xml:space="preserve"> </v>
      </c>
    </row>
    <row r="129" spans="2:6" ht="20.100000000000001" customHeight="1" x14ac:dyDescent="0.25">
      <c r="B129">
        <f t="shared" si="7"/>
        <v>122</v>
      </c>
      <c r="C129" s="1">
        <f>'Existing Bldg Comparison'!$G$21</f>
        <v>40000</v>
      </c>
      <c r="D129">
        <f t="shared" si="5"/>
        <v>122</v>
      </c>
      <c r="E129" s="7">
        <f t="shared" si="6"/>
        <v>4530000</v>
      </c>
      <c r="F129" s="9" t="str">
        <f>IF(AND(E129&gt;0,E128&lt;0),D129-((E129/'Existing Bldg Comparison'!$C$17))," ")</f>
        <v xml:space="preserve"> </v>
      </c>
    </row>
    <row r="130" spans="2:6" ht="20.100000000000001" customHeight="1" x14ac:dyDescent="0.25">
      <c r="B130">
        <f t="shared" si="7"/>
        <v>123</v>
      </c>
      <c r="C130" s="1">
        <f>'Existing Bldg Comparison'!$G$21</f>
        <v>40000</v>
      </c>
      <c r="D130">
        <f t="shared" si="5"/>
        <v>123</v>
      </c>
      <c r="E130" s="7">
        <f t="shared" si="6"/>
        <v>4570000</v>
      </c>
      <c r="F130" s="9" t="str">
        <f>IF(AND(E130&gt;0,E129&lt;0),D130-((E130/'Existing Bldg Comparison'!$C$17))," ")</f>
        <v xml:space="preserve"> </v>
      </c>
    </row>
    <row r="131" spans="2:6" ht="20.100000000000001" customHeight="1" x14ac:dyDescent="0.25">
      <c r="B131">
        <f t="shared" si="7"/>
        <v>124</v>
      </c>
      <c r="C131" s="1">
        <f>'Existing Bldg Comparison'!$G$21</f>
        <v>40000</v>
      </c>
      <c r="D131">
        <f t="shared" si="5"/>
        <v>124</v>
      </c>
      <c r="E131" s="7">
        <f t="shared" si="6"/>
        <v>4610000</v>
      </c>
      <c r="F131" s="9" t="str">
        <f>IF(AND(E131&gt;0,E130&lt;0),D131-((E131/'Existing Bldg Comparison'!$C$17))," ")</f>
        <v xml:space="preserve"> </v>
      </c>
    </row>
    <row r="132" spans="2:6" ht="20.100000000000001" customHeight="1" x14ac:dyDescent="0.25">
      <c r="B132">
        <f t="shared" si="7"/>
        <v>125</v>
      </c>
      <c r="C132" s="1">
        <f>'Existing Bldg Comparison'!$G$21</f>
        <v>40000</v>
      </c>
      <c r="D132">
        <f t="shared" si="5"/>
        <v>125</v>
      </c>
      <c r="E132" s="7">
        <f t="shared" si="6"/>
        <v>4650000</v>
      </c>
      <c r="F132" s="9" t="str">
        <f>IF(AND(E132&gt;0,E131&lt;0),D132-((E132/'Existing Bldg Comparison'!$C$17))," ")</f>
        <v xml:space="preserve"> </v>
      </c>
    </row>
    <row r="133" spans="2:6" ht="20.100000000000001" customHeight="1" x14ac:dyDescent="0.25">
      <c r="B133">
        <f t="shared" si="7"/>
        <v>126</v>
      </c>
      <c r="C133" s="1">
        <f>'Existing Bldg Comparison'!$G$21</f>
        <v>40000</v>
      </c>
      <c r="D133">
        <f t="shared" si="5"/>
        <v>126</v>
      </c>
      <c r="E133" s="7">
        <f t="shared" si="6"/>
        <v>4690000</v>
      </c>
      <c r="F133" s="9" t="str">
        <f>IF(AND(E133&gt;0,E132&lt;0),D133-((E133/'Existing Bldg Comparison'!$C$17))," ")</f>
        <v xml:space="preserve"> </v>
      </c>
    </row>
    <row r="134" spans="2:6" ht="20.100000000000001" customHeight="1" x14ac:dyDescent="0.25">
      <c r="B134">
        <f t="shared" si="7"/>
        <v>127</v>
      </c>
      <c r="C134" s="1">
        <f>'Existing Bldg Comparison'!$G$21</f>
        <v>40000</v>
      </c>
      <c r="D134">
        <f t="shared" si="5"/>
        <v>127</v>
      </c>
      <c r="E134" s="7">
        <f t="shared" si="6"/>
        <v>4730000</v>
      </c>
      <c r="F134" s="9" t="str">
        <f>IF(AND(E134&gt;0,E133&lt;0),D134-((E134/'Existing Bldg Comparison'!$C$17))," ")</f>
        <v xml:space="preserve"> </v>
      </c>
    </row>
    <row r="135" spans="2:6" ht="20.100000000000001" customHeight="1" x14ac:dyDescent="0.25">
      <c r="B135">
        <f t="shared" si="7"/>
        <v>128</v>
      </c>
      <c r="C135" s="1">
        <f>'Existing Bldg Comparison'!$G$21</f>
        <v>40000</v>
      </c>
      <c r="D135">
        <f t="shared" si="5"/>
        <v>128</v>
      </c>
      <c r="E135" s="7">
        <f t="shared" si="6"/>
        <v>4770000</v>
      </c>
      <c r="F135" s="9" t="str">
        <f>IF(AND(E135&gt;0,E134&lt;0),D135-((E135/'Existing Bldg Comparison'!$C$17))," ")</f>
        <v xml:space="preserve"> </v>
      </c>
    </row>
    <row r="136" spans="2:6" ht="20.100000000000001" customHeight="1" x14ac:dyDescent="0.25">
      <c r="B136">
        <f t="shared" si="7"/>
        <v>129</v>
      </c>
      <c r="C136" s="1">
        <f>'Existing Bldg Comparison'!$G$21</f>
        <v>40000</v>
      </c>
      <c r="D136">
        <f t="shared" si="5"/>
        <v>129</v>
      </c>
      <c r="E136" s="7">
        <f t="shared" si="6"/>
        <v>4810000</v>
      </c>
      <c r="F136" s="9" t="str">
        <f>IF(AND(E136&gt;0,E135&lt;0),D136-((E136/'Existing Bldg Comparison'!$C$17))," ")</f>
        <v xml:space="preserve"> </v>
      </c>
    </row>
    <row r="137" spans="2:6" ht="20.100000000000001" customHeight="1" x14ac:dyDescent="0.25">
      <c r="B137">
        <f t="shared" si="7"/>
        <v>130</v>
      </c>
      <c r="C137" s="1">
        <f>'Existing Bldg Comparison'!$G$21</f>
        <v>40000</v>
      </c>
      <c r="D137">
        <f t="shared" ref="D137:D200" si="8">D136+1</f>
        <v>130</v>
      </c>
      <c r="E137" s="7">
        <f t="shared" ref="E137:E200" si="9">E136+C137</f>
        <v>4850000</v>
      </c>
      <c r="F137" s="9" t="str">
        <f>IF(AND(E137&gt;0,E136&lt;0),D137-((E137/'Existing Bldg Comparison'!$C$17))," ")</f>
        <v xml:space="preserve"> </v>
      </c>
    </row>
    <row r="138" spans="2:6" ht="20.100000000000001" customHeight="1" x14ac:dyDescent="0.25">
      <c r="B138">
        <f t="shared" ref="B138:B201" si="10">B137+1</f>
        <v>131</v>
      </c>
      <c r="C138" s="1">
        <f>'Existing Bldg Comparison'!$G$21</f>
        <v>40000</v>
      </c>
      <c r="D138">
        <f t="shared" si="8"/>
        <v>131</v>
      </c>
      <c r="E138" s="7">
        <f t="shared" si="9"/>
        <v>4890000</v>
      </c>
      <c r="F138" s="9" t="str">
        <f>IF(AND(E138&gt;0,E137&lt;0),D138-((E138/'Existing Bldg Comparison'!$C$17))," ")</f>
        <v xml:space="preserve"> </v>
      </c>
    </row>
    <row r="139" spans="2:6" ht="20.100000000000001" customHeight="1" x14ac:dyDescent="0.25">
      <c r="B139">
        <f t="shared" si="10"/>
        <v>132</v>
      </c>
      <c r="C139" s="1">
        <f>'Existing Bldg Comparison'!$G$21</f>
        <v>40000</v>
      </c>
      <c r="D139">
        <f t="shared" si="8"/>
        <v>132</v>
      </c>
      <c r="E139" s="7">
        <f t="shared" si="9"/>
        <v>4930000</v>
      </c>
      <c r="F139" s="9" t="str">
        <f>IF(AND(E139&gt;0,E138&lt;0),D139-((E139/'Existing Bldg Comparison'!$C$17))," ")</f>
        <v xml:space="preserve"> </v>
      </c>
    </row>
    <row r="140" spans="2:6" ht="20.100000000000001" customHeight="1" x14ac:dyDescent="0.25">
      <c r="B140">
        <f t="shared" si="10"/>
        <v>133</v>
      </c>
      <c r="C140" s="1">
        <f>'Existing Bldg Comparison'!$G$21</f>
        <v>40000</v>
      </c>
      <c r="D140">
        <f t="shared" si="8"/>
        <v>133</v>
      </c>
      <c r="E140" s="7">
        <f t="shared" si="9"/>
        <v>4970000</v>
      </c>
      <c r="F140" s="9" t="str">
        <f>IF(AND(E140&gt;0,E139&lt;0),D140-((E140/'Existing Bldg Comparison'!$C$17))," ")</f>
        <v xml:space="preserve"> </v>
      </c>
    </row>
    <row r="141" spans="2:6" ht="20.100000000000001" customHeight="1" x14ac:dyDescent="0.25">
      <c r="B141">
        <f t="shared" si="10"/>
        <v>134</v>
      </c>
      <c r="C141" s="1">
        <f>'Existing Bldg Comparison'!$G$21</f>
        <v>40000</v>
      </c>
      <c r="D141">
        <f t="shared" si="8"/>
        <v>134</v>
      </c>
      <c r="E141" s="7">
        <f t="shared" si="9"/>
        <v>5010000</v>
      </c>
      <c r="F141" s="9" t="str">
        <f>IF(AND(E141&gt;0,E140&lt;0),D141-((E141/'Existing Bldg Comparison'!$C$17))," ")</f>
        <v xml:space="preserve"> </v>
      </c>
    </row>
    <row r="142" spans="2:6" ht="20.100000000000001" customHeight="1" x14ac:dyDescent="0.25">
      <c r="B142">
        <f t="shared" si="10"/>
        <v>135</v>
      </c>
      <c r="C142" s="1">
        <f>'Existing Bldg Comparison'!$G$21</f>
        <v>40000</v>
      </c>
      <c r="D142">
        <f t="shared" si="8"/>
        <v>135</v>
      </c>
      <c r="E142" s="7">
        <f t="shared" si="9"/>
        <v>5050000</v>
      </c>
      <c r="F142" s="9" t="str">
        <f>IF(AND(E142&gt;0,E141&lt;0),D142-((E142/'Existing Bldg Comparison'!$C$17))," ")</f>
        <v xml:space="preserve"> </v>
      </c>
    </row>
    <row r="143" spans="2:6" ht="20.100000000000001" customHeight="1" x14ac:dyDescent="0.25">
      <c r="B143">
        <f t="shared" si="10"/>
        <v>136</v>
      </c>
      <c r="C143" s="1">
        <f>'Existing Bldg Comparison'!$G$21</f>
        <v>40000</v>
      </c>
      <c r="D143">
        <f t="shared" si="8"/>
        <v>136</v>
      </c>
      <c r="E143" s="7">
        <f t="shared" si="9"/>
        <v>5090000</v>
      </c>
      <c r="F143" s="9" t="str">
        <f>IF(AND(E143&gt;0,E142&lt;0),D143-((E143/'Existing Bldg Comparison'!$C$17))," ")</f>
        <v xml:space="preserve"> </v>
      </c>
    </row>
    <row r="144" spans="2:6" ht="20.100000000000001" customHeight="1" x14ac:dyDescent="0.25">
      <c r="B144">
        <f t="shared" si="10"/>
        <v>137</v>
      </c>
      <c r="C144" s="1">
        <f>'Existing Bldg Comparison'!$G$21</f>
        <v>40000</v>
      </c>
      <c r="D144">
        <f t="shared" si="8"/>
        <v>137</v>
      </c>
      <c r="E144" s="7">
        <f t="shared" si="9"/>
        <v>5130000</v>
      </c>
      <c r="F144" s="9" t="str">
        <f>IF(AND(E144&gt;0,E143&lt;0),D144-((E144/'Existing Bldg Comparison'!$C$17))," ")</f>
        <v xml:space="preserve"> </v>
      </c>
    </row>
    <row r="145" spans="2:6" ht="20.100000000000001" customHeight="1" x14ac:dyDescent="0.25">
      <c r="B145">
        <f t="shared" si="10"/>
        <v>138</v>
      </c>
      <c r="C145" s="1">
        <f>'Existing Bldg Comparison'!$G$21</f>
        <v>40000</v>
      </c>
      <c r="D145">
        <f t="shared" si="8"/>
        <v>138</v>
      </c>
      <c r="E145" s="7">
        <f t="shared" si="9"/>
        <v>5170000</v>
      </c>
      <c r="F145" s="9" t="str">
        <f>IF(AND(E145&gt;0,E144&lt;0),D145-((E145/'Existing Bldg Comparison'!$C$17))," ")</f>
        <v xml:space="preserve"> </v>
      </c>
    </row>
    <row r="146" spans="2:6" ht="20.100000000000001" customHeight="1" x14ac:dyDescent="0.25">
      <c r="B146">
        <f t="shared" si="10"/>
        <v>139</v>
      </c>
      <c r="C146" s="1">
        <f>'Existing Bldg Comparison'!$G$21</f>
        <v>40000</v>
      </c>
      <c r="D146">
        <f t="shared" si="8"/>
        <v>139</v>
      </c>
      <c r="E146" s="7">
        <f t="shared" si="9"/>
        <v>5210000</v>
      </c>
      <c r="F146" s="9" t="str">
        <f>IF(AND(E146&gt;0,E145&lt;0),D146-((E146/'Existing Bldg Comparison'!$C$17))," ")</f>
        <v xml:space="preserve"> </v>
      </c>
    </row>
    <row r="147" spans="2:6" ht="20.100000000000001" customHeight="1" x14ac:dyDescent="0.25">
      <c r="B147">
        <f t="shared" si="10"/>
        <v>140</v>
      </c>
      <c r="C147" s="1">
        <f>'Existing Bldg Comparison'!$G$21</f>
        <v>40000</v>
      </c>
      <c r="D147">
        <f t="shared" si="8"/>
        <v>140</v>
      </c>
      <c r="E147" s="7">
        <f t="shared" si="9"/>
        <v>5250000</v>
      </c>
      <c r="F147" s="9" t="str">
        <f>IF(AND(E147&gt;0,E146&lt;0),D147-((E147/'Existing Bldg Comparison'!$C$17))," ")</f>
        <v xml:space="preserve"> </v>
      </c>
    </row>
    <row r="148" spans="2:6" ht="20.100000000000001" customHeight="1" x14ac:dyDescent="0.25">
      <c r="B148">
        <f t="shared" si="10"/>
        <v>141</v>
      </c>
      <c r="C148" s="1">
        <f>'Existing Bldg Comparison'!$G$21</f>
        <v>40000</v>
      </c>
      <c r="D148">
        <f t="shared" si="8"/>
        <v>141</v>
      </c>
      <c r="E148" s="7">
        <f t="shared" si="9"/>
        <v>5290000</v>
      </c>
      <c r="F148" s="9" t="str">
        <f>IF(AND(E148&gt;0,E147&lt;0),D148-((E148/'Existing Bldg Comparison'!$C$17))," ")</f>
        <v xml:space="preserve"> </v>
      </c>
    </row>
    <row r="149" spans="2:6" ht="20.100000000000001" customHeight="1" x14ac:dyDescent="0.25">
      <c r="B149">
        <f t="shared" si="10"/>
        <v>142</v>
      </c>
      <c r="C149" s="1">
        <f>'Existing Bldg Comparison'!$G$21</f>
        <v>40000</v>
      </c>
      <c r="D149">
        <f t="shared" si="8"/>
        <v>142</v>
      </c>
      <c r="E149" s="7">
        <f t="shared" si="9"/>
        <v>5330000</v>
      </c>
      <c r="F149" s="9" t="str">
        <f>IF(AND(E149&gt;0,E148&lt;0),D149-((E149/'Existing Bldg Comparison'!$C$17))," ")</f>
        <v xml:space="preserve"> </v>
      </c>
    </row>
    <row r="150" spans="2:6" ht="20.100000000000001" customHeight="1" x14ac:dyDescent="0.25">
      <c r="B150">
        <f t="shared" si="10"/>
        <v>143</v>
      </c>
      <c r="C150" s="1">
        <f>'Existing Bldg Comparison'!$G$21</f>
        <v>40000</v>
      </c>
      <c r="D150">
        <f t="shared" si="8"/>
        <v>143</v>
      </c>
      <c r="E150" s="7">
        <f t="shared" si="9"/>
        <v>5370000</v>
      </c>
      <c r="F150" s="9" t="str">
        <f>IF(AND(E150&gt;0,E149&lt;0),D150-((E150/'Existing Bldg Comparison'!$C$17))," ")</f>
        <v xml:space="preserve"> </v>
      </c>
    </row>
    <row r="151" spans="2:6" ht="20.100000000000001" customHeight="1" x14ac:dyDescent="0.25">
      <c r="B151">
        <f t="shared" si="10"/>
        <v>144</v>
      </c>
      <c r="C151" s="1">
        <f>'Existing Bldg Comparison'!$G$21</f>
        <v>40000</v>
      </c>
      <c r="D151">
        <f t="shared" si="8"/>
        <v>144</v>
      </c>
      <c r="E151" s="7">
        <f t="shared" si="9"/>
        <v>5410000</v>
      </c>
      <c r="F151" s="9" t="str">
        <f>IF(AND(E151&gt;0,E150&lt;0),D151-((E151/'Existing Bldg Comparison'!$C$17))," ")</f>
        <v xml:space="preserve"> </v>
      </c>
    </row>
    <row r="152" spans="2:6" ht="20.100000000000001" customHeight="1" x14ac:dyDescent="0.25">
      <c r="B152">
        <f t="shared" si="10"/>
        <v>145</v>
      </c>
      <c r="C152" s="1">
        <f>'Existing Bldg Comparison'!$G$21</f>
        <v>40000</v>
      </c>
      <c r="D152">
        <f t="shared" si="8"/>
        <v>145</v>
      </c>
      <c r="E152" s="7">
        <f t="shared" si="9"/>
        <v>5450000</v>
      </c>
      <c r="F152" s="9" t="str">
        <f>IF(AND(E152&gt;0,E151&lt;0),D152-((E152/'Existing Bldg Comparison'!$C$17))," ")</f>
        <v xml:space="preserve"> </v>
      </c>
    </row>
    <row r="153" spans="2:6" ht="20.100000000000001" customHeight="1" x14ac:dyDescent="0.25">
      <c r="B153">
        <f t="shared" si="10"/>
        <v>146</v>
      </c>
      <c r="C153" s="1">
        <f>'Existing Bldg Comparison'!$G$21</f>
        <v>40000</v>
      </c>
      <c r="D153">
        <f t="shared" si="8"/>
        <v>146</v>
      </c>
      <c r="E153" s="7">
        <f t="shared" si="9"/>
        <v>5490000</v>
      </c>
      <c r="F153" s="9" t="str">
        <f>IF(AND(E153&gt;0,E152&lt;0),D153-((E153/'Existing Bldg Comparison'!$C$17))," ")</f>
        <v xml:space="preserve"> </v>
      </c>
    </row>
    <row r="154" spans="2:6" ht="20.100000000000001" customHeight="1" x14ac:dyDescent="0.25">
      <c r="B154">
        <f t="shared" si="10"/>
        <v>147</v>
      </c>
      <c r="C154" s="1">
        <f>'Existing Bldg Comparison'!$G$21</f>
        <v>40000</v>
      </c>
      <c r="D154">
        <f t="shared" si="8"/>
        <v>147</v>
      </c>
      <c r="E154" s="7">
        <f t="shared" si="9"/>
        <v>5530000</v>
      </c>
      <c r="F154" s="9" t="str">
        <f>IF(AND(E154&gt;0,E153&lt;0),D154-((E154/'Existing Bldg Comparison'!$C$17))," ")</f>
        <v xml:space="preserve"> </v>
      </c>
    </row>
    <row r="155" spans="2:6" ht="20.100000000000001" customHeight="1" x14ac:dyDescent="0.25">
      <c r="B155">
        <f t="shared" si="10"/>
        <v>148</v>
      </c>
      <c r="C155" s="1">
        <f>'Existing Bldg Comparison'!$G$21</f>
        <v>40000</v>
      </c>
      <c r="D155">
        <f t="shared" si="8"/>
        <v>148</v>
      </c>
      <c r="E155" s="7">
        <f t="shared" si="9"/>
        <v>5570000</v>
      </c>
      <c r="F155" s="9" t="str">
        <f>IF(AND(E155&gt;0,E154&lt;0),D155-((E155/'Existing Bldg Comparison'!$C$17))," ")</f>
        <v xml:space="preserve"> </v>
      </c>
    </row>
    <row r="156" spans="2:6" ht="20.100000000000001" customHeight="1" x14ac:dyDescent="0.25">
      <c r="B156">
        <f t="shared" si="10"/>
        <v>149</v>
      </c>
      <c r="C156" s="1">
        <f>'Existing Bldg Comparison'!$G$21</f>
        <v>40000</v>
      </c>
      <c r="D156">
        <f t="shared" si="8"/>
        <v>149</v>
      </c>
      <c r="E156" s="7">
        <f t="shared" si="9"/>
        <v>5610000</v>
      </c>
      <c r="F156" s="9" t="str">
        <f>IF(AND(E156&gt;0,E155&lt;0),D156-((E156/'Existing Bldg Comparison'!$C$17))," ")</f>
        <v xml:space="preserve"> </v>
      </c>
    </row>
    <row r="157" spans="2:6" ht="20.100000000000001" customHeight="1" x14ac:dyDescent="0.25">
      <c r="B157">
        <f t="shared" si="10"/>
        <v>150</v>
      </c>
      <c r="C157" s="1">
        <f>'Existing Bldg Comparison'!$G$21</f>
        <v>40000</v>
      </c>
      <c r="D157">
        <f t="shared" si="8"/>
        <v>150</v>
      </c>
      <c r="E157" s="7">
        <f t="shared" si="9"/>
        <v>5650000</v>
      </c>
      <c r="F157" s="9" t="str">
        <f>IF(AND(E157&gt;0,E156&lt;0),D157-((E157/'Existing Bldg Comparison'!$C$17))," ")</f>
        <v xml:space="preserve"> </v>
      </c>
    </row>
    <row r="158" spans="2:6" ht="20.100000000000001" customHeight="1" x14ac:dyDescent="0.25">
      <c r="B158">
        <f t="shared" si="10"/>
        <v>151</v>
      </c>
      <c r="C158" s="1">
        <f>'Existing Bldg Comparison'!$G$21</f>
        <v>40000</v>
      </c>
      <c r="D158">
        <f t="shared" si="8"/>
        <v>151</v>
      </c>
      <c r="E158" s="7">
        <f t="shared" si="9"/>
        <v>5690000</v>
      </c>
      <c r="F158" s="9" t="str">
        <f>IF(AND(E158&gt;0,E157&lt;0),D158-((E158/'Existing Bldg Comparison'!$C$17))," ")</f>
        <v xml:space="preserve"> </v>
      </c>
    </row>
    <row r="159" spans="2:6" ht="20.100000000000001" customHeight="1" x14ac:dyDescent="0.25">
      <c r="B159">
        <f t="shared" si="10"/>
        <v>152</v>
      </c>
      <c r="C159" s="1">
        <f>'Existing Bldg Comparison'!$G$21</f>
        <v>40000</v>
      </c>
      <c r="D159">
        <f t="shared" si="8"/>
        <v>152</v>
      </c>
      <c r="E159" s="7">
        <f t="shared" si="9"/>
        <v>5730000</v>
      </c>
      <c r="F159" s="9" t="str">
        <f>IF(AND(E159&gt;0,E158&lt;0),D159-((E159/'Existing Bldg Comparison'!$C$17))," ")</f>
        <v xml:space="preserve"> </v>
      </c>
    </row>
    <row r="160" spans="2:6" ht="20.100000000000001" customHeight="1" x14ac:dyDescent="0.25">
      <c r="B160">
        <f t="shared" si="10"/>
        <v>153</v>
      </c>
      <c r="C160" s="1">
        <f>'Existing Bldg Comparison'!$G$21</f>
        <v>40000</v>
      </c>
      <c r="D160">
        <f t="shared" si="8"/>
        <v>153</v>
      </c>
      <c r="E160" s="7">
        <f t="shared" si="9"/>
        <v>5770000</v>
      </c>
      <c r="F160" s="9" t="str">
        <f>IF(AND(E160&gt;0,E159&lt;0),D160-((E160/'Existing Bldg Comparison'!$C$17))," ")</f>
        <v xml:space="preserve"> </v>
      </c>
    </row>
    <row r="161" spans="2:6" ht="20.100000000000001" customHeight="1" x14ac:dyDescent="0.25">
      <c r="B161">
        <f t="shared" si="10"/>
        <v>154</v>
      </c>
      <c r="C161" s="1">
        <f>'Existing Bldg Comparison'!$G$21</f>
        <v>40000</v>
      </c>
      <c r="D161">
        <f t="shared" si="8"/>
        <v>154</v>
      </c>
      <c r="E161" s="7">
        <f t="shared" si="9"/>
        <v>5810000</v>
      </c>
      <c r="F161" s="9" t="str">
        <f>IF(AND(E161&gt;0,E160&lt;0),D161-((E161/'Existing Bldg Comparison'!$C$17))," ")</f>
        <v xml:space="preserve"> </v>
      </c>
    </row>
    <row r="162" spans="2:6" ht="20.100000000000001" customHeight="1" x14ac:dyDescent="0.25">
      <c r="B162">
        <f t="shared" si="10"/>
        <v>155</v>
      </c>
      <c r="C162" s="1">
        <f>'Existing Bldg Comparison'!$G$21</f>
        <v>40000</v>
      </c>
      <c r="D162">
        <f t="shared" si="8"/>
        <v>155</v>
      </c>
      <c r="E162" s="7">
        <f t="shared" si="9"/>
        <v>5850000</v>
      </c>
      <c r="F162" s="9" t="str">
        <f>IF(AND(E162&gt;0,E161&lt;0),D162-((E162/'Existing Bldg Comparison'!$C$17))," ")</f>
        <v xml:space="preserve"> </v>
      </c>
    </row>
    <row r="163" spans="2:6" ht="20.100000000000001" customHeight="1" x14ac:dyDescent="0.25">
      <c r="B163">
        <f t="shared" si="10"/>
        <v>156</v>
      </c>
      <c r="C163" s="1">
        <f>'Existing Bldg Comparison'!$G$21</f>
        <v>40000</v>
      </c>
      <c r="D163">
        <f t="shared" si="8"/>
        <v>156</v>
      </c>
      <c r="E163" s="7">
        <f t="shared" si="9"/>
        <v>5890000</v>
      </c>
      <c r="F163" s="9" t="str">
        <f>IF(AND(E163&gt;0,E162&lt;0),D163-((E163/'Existing Bldg Comparison'!$C$17))," ")</f>
        <v xml:space="preserve"> </v>
      </c>
    </row>
    <row r="164" spans="2:6" ht="20.100000000000001" customHeight="1" x14ac:dyDescent="0.25">
      <c r="B164">
        <f t="shared" si="10"/>
        <v>157</v>
      </c>
      <c r="C164" s="1">
        <f>'Existing Bldg Comparison'!$G$21</f>
        <v>40000</v>
      </c>
      <c r="D164">
        <f t="shared" si="8"/>
        <v>157</v>
      </c>
      <c r="E164" s="7">
        <f t="shared" si="9"/>
        <v>5930000</v>
      </c>
      <c r="F164" s="9" t="str">
        <f>IF(AND(E164&gt;0,E163&lt;0),D164-((E164/'Existing Bldg Comparison'!$C$17))," ")</f>
        <v xml:space="preserve"> </v>
      </c>
    </row>
    <row r="165" spans="2:6" ht="20.100000000000001" customHeight="1" x14ac:dyDescent="0.25">
      <c r="B165">
        <f t="shared" si="10"/>
        <v>158</v>
      </c>
      <c r="C165" s="1">
        <f>'Existing Bldg Comparison'!$G$21</f>
        <v>40000</v>
      </c>
      <c r="D165">
        <f t="shared" si="8"/>
        <v>158</v>
      </c>
      <c r="E165" s="7">
        <f t="shared" si="9"/>
        <v>5970000</v>
      </c>
      <c r="F165" s="9" t="str">
        <f>IF(AND(E165&gt;0,E164&lt;0),D165-((E165/'Existing Bldg Comparison'!$C$17))," ")</f>
        <v xml:space="preserve"> </v>
      </c>
    </row>
    <row r="166" spans="2:6" ht="20.100000000000001" customHeight="1" x14ac:dyDescent="0.25">
      <c r="B166">
        <f t="shared" si="10"/>
        <v>159</v>
      </c>
      <c r="C166" s="1">
        <f>'Existing Bldg Comparison'!$G$21</f>
        <v>40000</v>
      </c>
      <c r="D166">
        <f t="shared" si="8"/>
        <v>159</v>
      </c>
      <c r="E166" s="7">
        <f t="shared" si="9"/>
        <v>6010000</v>
      </c>
      <c r="F166" s="9" t="str">
        <f>IF(AND(E166&gt;0,E165&lt;0),D166-((E166/'Existing Bldg Comparison'!$C$17))," ")</f>
        <v xml:space="preserve"> </v>
      </c>
    </row>
    <row r="167" spans="2:6" ht="20.100000000000001" customHeight="1" x14ac:dyDescent="0.25">
      <c r="B167">
        <f t="shared" si="10"/>
        <v>160</v>
      </c>
      <c r="C167" s="1">
        <f>'Existing Bldg Comparison'!$G$21</f>
        <v>40000</v>
      </c>
      <c r="D167">
        <f t="shared" si="8"/>
        <v>160</v>
      </c>
      <c r="E167" s="7">
        <f t="shared" si="9"/>
        <v>6050000</v>
      </c>
      <c r="F167" s="9" t="str">
        <f>IF(AND(E167&gt;0,E166&lt;0),D167-((E167/'Existing Bldg Comparison'!$C$17))," ")</f>
        <v xml:space="preserve"> </v>
      </c>
    </row>
    <row r="168" spans="2:6" ht="20.100000000000001" customHeight="1" x14ac:dyDescent="0.25">
      <c r="B168">
        <f t="shared" si="10"/>
        <v>161</v>
      </c>
      <c r="C168" s="1">
        <f>'Existing Bldg Comparison'!$G$21</f>
        <v>40000</v>
      </c>
      <c r="D168">
        <f t="shared" si="8"/>
        <v>161</v>
      </c>
      <c r="E168" s="7">
        <f t="shared" si="9"/>
        <v>6090000</v>
      </c>
      <c r="F168" s="9" t="str">
        <f>IF(AND(E168&gt;0,E167&lt;0),D168-((E168/'Existing Bldg Comparison'!$C$17))," ")</f>
        <v xml:space="preserve"> </v>
      </c>
    </row>
    <row r="169" spans="2:6" ht="20.100000000000001" customHeight="1" x14ac:dyDescent="0.25">
      <c r="B169">
        <f t="shared" si="10"/>
        <v>162</v>
      </c>
      <c r="C169" s="1">
        <f>'Existing Bldg Comparison'!$G$21</f>
        <v>40000</v>
      </c>
      <c r="D169">
        <f t="shared" si="8"/>
        <v>162</v>
      </c>
      <c r="E169" s="7">
        <f t="shared" si="9"/>
        <v>6130000</v>
      </c>
      <c r="F169" s="9" t="str">
        <f>IF(AND(E169&gt;0,E168&lt;0),D169-((E169/'Existing Bldg Comparison'!$C$17))," ")</f>
        <v xml:space="preserve"> </v>
      </c>
    </row>
    <row r="170" spans="2:6" ht="20.100000000000001" customHeight="1" x14ac:dyDescent="0.25">
      <c r="B170">
        <f t="shared" si="10"/>
        <v>163</v>
      </c>
      <c r="C170" s="1">
        <f>'Existing Bldg Comparison'!$G$21</f>
        <v>40000</v>
      </c>
      <c r="D170">
        <f t="shared" si="8"/>
        <v>163</v>
      </c>
      <c r="E170" s="7">
        <f t="shared" si="9"/>
        <v>6170000</v>
      </c>
      <c r="F170" s="9" t="str">
        <f>IF(AND(E170&gt;0,E169&lt;0),D170-((E170/'Existing Bldg Comparison'!$C$17))," ")</f>
        <v xml:space="preserve"> </v>
      </c>
    </row>
    <row r="171" spans="2:6" ht="20.100000000000001" customHeight="1" x14ac:dyDescent="0.25">
      <c r="B171">
        <f t="shared" si="10"/>
        <v>164</v>
      </c>
      <c r="C171" s="1">
        <f>'Existing Bldg Comparison'!$G$21</f>
        <v>40000</v>
      </c>
      <c r="D171">
        <f t="shared" si="8"/>
        <v>164</v>
      </c>
      <c r="E171" s="7">
        <f t="shared" si="9"/>
        <v>6210000</v>
      </c>
      <c r="F171" s="9" t="str">
        <f>IF(AND(E171&gt;0,E170&lt;0),D171-((E171/'Existing Bldg Comparison'!$C$17))," ")</f>
        <v xml:space="preserve"> </v>
      </c>
    </row>
    <row r="172" spans="2:6" ht="20.100000000000001" customHeight="1" x14ac:dyDescent="0.25">
      <c r="B172">
        <f t="shared" si="10"/>
        <v>165</v>
      </c>
      <c r="C172" s="1">
        <f>'Existing Bldg Comparison'!$G$21</f>
        <v>40000</v>
      </c>
      <c r="D172">
        <f t="shared" si="8"/>
        <v>165</v>
      </c>
      <c r="E172" s="7">
        <f t="shared" si="9"/>
        <v>6250000</v>
      </c>
      <c r="F172" s="9" t="str">
        <f>IF(AND(E172&gt;0,E171&lt;0),D172-((E172/'Existing Bldg Comparison'!$C$17))," ")</f>
        <v xml:space="preserve"> </v>
      </c>
    </row>
    <row r="173" spans="2:6" ht="20.100000000000001" customHeight="1" x14ac:dyDescent="0.25">
      <c r="B173">
        <f t="shared" si="10"/>
        <v>166</v>
      </c>
      <c r="C173" s="1">
        <f>'Existing Bldg Comparison'!$G$21</f>
        <v>40000</v>
      </c>
      <c r="D173">
        <f t="shared" si="8"/>
        <v>166</v>
      </c>
      <c r="E173" s="7">
        <f t="shared" si="9"/>
        <v>6290000</v>
      </c>
      <c r="F173" s="9" t="str">
        <f>IF(AND(E173&gt;0,E172&lt;0),D173-((E173/'Existing Bldg Comparison'!$C$17))," ")</f>
        <v xml:space="preserve"> </v>
      </c>
    </row>
    <row r="174" spans="2:6" ht="20.100000000000001" customHeight="1" x14ac:dyDescent="0.25">
      <c r="B174">
        <f t="shared" si="10"/>
        <v>167</v>
      </c>
      <c r="C174" s="1">
        <f>'Existing Bldg Comparison'!$G$21</f>
        <v>40000</v>
      </c>
      <c r="D174">
        <f t="shared" si="8"/>
        <v>167</v>
      </c>
      <c r="E174" s="7">
        <f t="shared" si="9"/>
        <v>6330000</v>
      </c>
      <c r="F174" s="9" t="str">
        <f>IF(AND(E174&gt;0,E173&lt;0),D174-((E174/'Existing Bldg Comparison'!$C$17))," ")</f>
        <v xml:space="preserve"> </v>
      </c>
    </row>
    <row r="175" spans="2:6" ht="20.100000000000001" customHeight="1" x14ac:dyDescent="0.25">
      <c r="B175">
        <f t="shared" si="10"/>
        <v>168</v>
      </c>
      <c r="C175" s="1">
        <f>'Existing Bldg Comparison'!$G$21</f>
        <v>40000</v>
      </c>
      <c r="D175">
        <f t="shared" si="8"/>
        <v>168</v>
      </c>
      <c r="E175" s="7">
        <f t="shared" si="9"/>
        <v>6370000</v>
      </c>
      <c r="F175" s="9" t="str">
        <f>IF(AND(E175&gt;0,E174&lt;0),D175-((E175/'Existing Bldg Comparison'!$C$17))," ")</f>
        <v xml:space="preserve"> </v>
      </c>
    </row>
    <row r="176" spans="2:6" ht="20.100000000000001" customHeight="1" x14ac:dyDescent="0.25">
      <c r="B176">
        <f t="shared" si="10"/>
        <v>169</v>
      </c>
      <c r="C176" s="1">
        <f>'Existing Bldg Comparison'!$G$21</f>
        <v>40000</v>
      </c>
      <c r="D176">
        <f t="shared" si="8"/>
        <v>169</v>
      </c>
      <c r="E176" s="7">
        <f t="shared" si="9"/>
        <v>6410000</v>
      </c>
      <c r="F176" s="9" t="str">
        <f>IF(AND(E176&gt;0,E175&lt;0),D176-((E176/'Existing Bldg Comparison'!$C$17))," ")</f>
        <v xml:space="preserve"> </v>
      </c>
    </row>
    <row r="177" spans="2:6" ht="20.100000000000001" customHeight="1" x14ac:dyDescent="0.25">
      <c r="B177">
        <f t="shared" si="10"/>
        <v>170</v>
      </c>
      <c r="C177" s="1">
        <f>'Existing Bldg Comparison'!$G$21</f>
        <v>40000</v>
      </c>
      <c r="D177">
        <f t="shared" si="8"/>
        <v>170</v>
      </c>
      <c r="E177" s="7">
        <f t="shared" si="9"/>
        <v>6450000</v>
      </c>
      <c r="F177" s="9" t="str">
        <f>IF(AND(E177&gt;0,E176&lt;0),D177-((E177/'Existing Bldg Comparison'!$C$17))," ")</f>
        <v xml:space="preserve"> </v>
      </c>
    </row>
    <row r="178" spans="2:6" ht="20.100000000000001" customHeight="1" x14ac:dyDescent="0.25">
      <c r="B178">
        <f t="shared" si="10"/>
        <v>171</v>
      </c>
      <c r="C178" s="1">
        <f>'Existing Bldg Comparison'!$G$21</f>
        <v>40000</v>
      </c>
      <c r="D178">
        <f t="shared" si="8"/>
        <v>171</v>
      </c>
      <c r="E178" s="7">
        <f t="shared" si="9"/>
        <v>6490000</v>
      </c>
      <c r="F178" s="9" t="str">
        <f>IF(AND(E178&gt;0,E177&lt;0),D178-((E178/'Existing Bldg Comparison'!$C$17))," ")</f>
        <v xml:space="preserve"> </v>
      </c>
    </row>
    <row r="179" spans="2:6" ht="20.100000000000001" customHeight="1" x14ac:dyDescent="0.25">
      <c r="B179">
        <f t="shared" si="10"/>
        <v>172</v>
      </c>
      <c r="C179" s="1">
        <f>'Existing Bldg Comparison'!$G$21</f>
        <v>40000</v>
      </c>
      <c r="D179">
        <f t="shared" si="8"/>
        <v>172</v>
      </c>
      <c r="E179" s="7">
        <f t="shared" si="9"/>
        <v>6530000</v>
      </c>
      <c r="F179" s="9" t="str">
        <f>IF(AND(E179&gt;0,E178&lt;0),D179-((E179/'Existing Bldg Comparison'!$C$17))," ")</f>
        <v xml:space="preserve"> </v>
      </c>
    </row>
    <row r="180" spans="2:6" ht="20.100000000000001" customHeight="1" x14ac:dyDescent="0.25">
      <c r="B180">
        <f t="shared" si="10"/>
        <v>173</v>
      </c>
      <c r="C180" s="1">
        <f>'Existing Bldg Comparison'!$G$21</f>
        <v>40000</v>
      </c>
      <c r="D180">
        <f t="shared" si="8"/>
        <v>173</v>
      </c>
      <c r="E180" s="7">
        <f t="shared" si="9"/>
        <v>6570000</v>
      </c>
      <c r="F180" s="9" t="str">
        <f>IF(AND(E180&gt;0,E179&lt;0),D180-((E180/'Existing Bldg Comparison'!$C$17))," ")</f>
        <v xml:space="preserve"> </v>
      </c>
    </row>
    <row r="181" spans="2:6" ht="20.100000000000001" customHeight="1" x14ac:dyDescent="0.25">
      <c r="B181">
        <f t="shared" si="10"/>
        <v>174</v>
      </c>
      <c r="C181" s="1">
        <f>'Existing Bldg Comparison'!$G$21</f>
        <v>40000</v>
      </c>
      <c r="D181">
        <f t="shared" si="8"/>
        <v>174</v>
      </c>
      <c r="E181" s="7">
        <f t="shared" si="9"/>
        <v>6610000</v>
      </c>
      <c r="F181" s="9" t="str">
        <f>IF(AND(E181&gt;0,E180&lt;0),D181-((E181/'Existing Bldg Comparison'!$C$17))," ")</f>
        <v xml:space="preserve"> </v>
      </c>
    </row>
    <row r="182" spans="2:6" ht="20.100000000000001" customHeight="1" x14ac:dyDescent="0.25">
      <c r="B182">
        <f t="shared" si="10"/>
        <v>175</v>
      </c>
      <c r="C182" s="1">
        <f>'Existing Bldg Comparison'!$G$21</f>
        <v>40000</v>
      </c>
      <c r="D182">
        <f t="shared" si="8"/>
        <v>175</v>
      </c>
      <c r="E182" s="7">
        <f t="shared" si="9"/>
        <v>6650000</v>
      </c>
      <c r="F182" s="9" t="str">
        <f>IF(AND(E182&gt;0,E181&lt;0),D182-((E182/'Existing Bldg Comparison'!$C$17))," ")</f>
        <v xml:space="preserve"> </v>
      </c>
    </row>
    <row r="183" spans="2:6" ht="20.100000000000001" customHeight="1" x14ac:dyDescent="0.25">
      <c r="B183">
        <f t="shared" si="10"/>
        <v>176</v>
      </c>
      <c r="C183" s="1">
        <f>'Existing Bldg Comparison'!$G$21</f>
        <v>40000</v>
      </c>
      <c r="D183">
        <f t="shared" si="8"/>
        <v>176</v>
      </c>
      <c r="E183" s="7">
        <f t="shared" si="9"/>
        <v>6690000</v>
      </c>
      <c r="F183" s="9" t="str">
        <f>IF(AND(E183&gt;0,E182&lt;0),D183-((E183/'Existing Bldg Comparison'!$C$17))," ")</f>
        <v xml:space="preserve"> </v>
      </c>
    </row>
    <row r="184" spans="2:6" ht="20.100000000000001" customHeight="1" x14ac:dyDescent="0.25">
      <c r="B184">
        <f t="shared" si="10"/>
        <v>177</v>
      </c>
      <c r="C184" s="1">
        <f>'Existing Bldg Comparison'!$G$21</f>
        <v>40000</v>
      </c>
      <c r="D184">
        <f t="shared" si="8"/>
        <v>177</v>
      </c>
      <c r="E184" s="7">
        <f t="shared" si="9"/>
        <v>6730000</v>
      </c>
      <c r="F184" s="9" t="str">
        <f>IF(AND(E184&gt;0,E183&lt;0),D184-((E184/'Existing Bldg Comparison'!$C$17))," ")</f>
        <v xml:space="preserve"> </v>
      </c>
    </row>
    <row r="185" spans="2:6" ht="20.100000000000001" customHeight="1" x14ac:dyDescent="0.25">
      <c r="B185">
        <f t="shared" si="10"/>
        <v>178</v>
      </c>
      <c r="C185" s="1">
        <f>'Existing Bldg Comparison'!$G$21</f>
        <v>40000</v>
      </c>
      <c r="D185">
        <f t="shared" si="8"/>
        <v>178</v>
      </c>
      <c r="E185" s="7">
        <f t="shared" si="9"/>
        <v>6770000</v>
      </c>
      <c r="F185" s="9" t="str">
        <f>IF(AND(E185&gt;0,E184&lt;0),D185-((E185/'Existing Bldg Comparison'!$C$17))," ")</f>
        <v xml:space="preserve"> </v>
      </c>
    </row>
    <row r="186" spans="2:6" ht="20.100000000000001" customHeight="1" x14ac:dyDescent="0.25">
      <c r="B186">
        <f t="shared" si="10"/>
        <v>179</v>
      </c>
      <c r="C186" s="1">
        <f>'Existing Bldg Comparison'!$G$21</f>
        <v>40000</v>
      </c>
      <c r="D186">
        <f t="shared" si="8"/>
        <v>179</v>
      </c>
      <c r="E186" s="7">
        <f t="shared" si="9"/>
        <v>6810000</v>
      </c>
      <c r="F186" s="9" t="str">
        <f>IF(AND(E186&gt;0,E185&lt;0),D186-((E186/'Existing Bldg Comparison'!$C$17))," ")</f>
        <v xml:space="preserve"> </v>
      </c>
    </row>
    <row r="187" spans="2:6" ht="20.100000000000001" customHeight="1" x14ac:dyDescent="0.25">
      <c r="B187">
        <f t="shared" si="10"/>
        <v>180</v>
      </c>
      <c r="C187" s="1">
        <f>'Existing Bldg Comparison'!$G$21</f>
        <v>40000</v>
      </c>
      <c r="D187">
        <f t="shared" si="8"/>
        <v>180</v>
      </c>
      <c r="E187" s="7">
        <f t="shared" si="9"/>
        <v>6850000</v>
      </c>
      <c r="F187" s="9" t="str">
        <f>IF(AND(E187&gt;0,E186&lt;0),D187-((E187/'Existing Bldg Comparison'!$C$17))," ")</f>
        <v xml:space="preserve"> </v>
      </c>
    </row>
    <row r="188" spans="2:6" ht="20.100000000000001" customHeight="1" x14ac:dyDescent="0.25">
      <c r="B188">
        <f t="shared" si="10"/>
        <v>181</v>
      </c>
      <c r="C188" s="1">
        <f>'Existing Bldg Comparison'!$G$21</f>
        <v>40000</v>
      </c>
      <c r="D188">
        <f t="shared" si="8"/>
        <v>181</v>
      </c>
      <c r="E188" s="7">
        <f t="shared" si="9"/>
        <v>6890000</v>
      </c>
      <c r="F188" s="9" t="str">
        <f>IF(AND(E188&gt;0,E187&lt;0),D188-((E188/'Existing Bldg Comparison'!$C$17))," ")</f>
        <v xml:space="preserve"> </v>
      </c>
    </row>
    <row r="189" spans="2:6" ht="20.100000000000001" customHeight="1" x14ac:dyDescent="0.25">
      <c r="B189">
        <f t="shared" si="10"/>
        <v>182</v>
      </c>
      <c r="C189" s="1">
        <f>'Existing Bldg Comparison'!$G$21</f>
        <v>40000</v>
      </c>
      <c r="D189">
        <f t="shared" si="8"/>
        <v>182</v>
      </c>
      <c r="E189" s="7">
        <f t="shared" si="9"/>
        <v>6930000</v>
      </c>
      <c r="F189" s="9" t="str">
        <f>IF(AND(E189&gt;0,E188&lt;0),D189-((E189/'Existing Bldg Comparison'!$C$17))," ")</f>
        <v xml:space="preserve"> </v>
      </c>
    </row>
    <row r="190" spans="2:6" ht="20.100000000000001" customHeight="1" x14ac:dyDescent="0.25">
      <c r="B190">
        <f t="shared" si="10"/>
        <v>183</v>
      </c>
      <c r="C190" s="1">
        <f>'Existing Bldg Comparison'!$G$21</f>
        <v>40000</v>
      </c>
      <c r="D190">
        <f t="shared" si="8"/>
        <v>183</v>
      </c>
      <c r="E190" s="7">
        <f t="shared" si="9"/>
        <v>6970000</v>
      </c>
      <c r="F190" s="9" t="str">
        <f>IF(AND(E190&gt;0,E189&lt;0),D190-((E190/'Existing Bldg Comparison'!$C$17))," ")</f>
        <v xml:space="preserve"> </v>
      </c>
    </row>
    <row r="191" spans="2:6" ht="20.100000000000001" customHeight="1" x14ac:dyDescent="0.25">
      <c r="B191">
        <f t="shared" si="10"/>
        <v>184</v>
      </c>
      <c r="C191" s="1">
        <f>'Existing Bldg Comparison'!$G$21</f>
        <v>40000</v>
      </c>
      <c r="D191">
        <f t="shared" si="8"/>
        <v>184</v>
      </c>
      <c r="E191" s="7">
        <f t="shared" si="9"/>
        <v>7010000</v>
      </c>
      <c r="F191" s="9" t="str">
        <f>IF(AND(E191&gt;0,E190&lt;0),D191-((E191/'Existing Bldg Comparison'!$C$17))," ")</f>
        <v xml:space="preserve"> </v>
      </c>
    </row>
    <row r="192" spans="2:6" ht="20.100000000000001" customHeight="1" x14ac:dyDescent="0.25">
      <c r="B192">
        <f t="shared" si="10"/>
        <v>185</v>
      </c>
      <c r="C192" s="1">
        <f>'Existing Bldg Comparison'!$G$21</f>
        <v>40000</v>
      </c>
      <c r="D192">
        <f t="shared" si="8"/>
        <v>185</v>
      </c>
      <c r="E192" s="7">
        <f t="shared" si="9"/>
        <v>7050000</v>
      </c>
      <c r="F192" s="9" t="str">
        <f>IF(AND(E192&gt;0,E191&lt;0),D192-((E192/'Existing Bldg Comparison'!$C$17))," ")</f>
        <v xml:space="preserve"> </v>
      </c>
    </row>
    <row r="193" spans="2:6" ht="20.100000000000001" customHeight="1" x14ac:dyDescent="0.25">
      <c r="B193">
        <f t="shared" si="10"/>
        <v>186</v>
      </c>
      <c r="C193" s="1">
        <f>'Existing Bldg Comparison'!$G$21</f>
        <v>40000</v>
      </c>
      <c r="D193">
        <f t="shared" si="8"/>
        <v>186</v>
      </c>
      <c r="E193" s="7">
        <f t="shared" si="9"/>
        <v>7090000</v>
      </c>
      <c r="F193" s="9" t="str">
        <f>IF(AND(E193&gt;0,E192&lt;0),D193-((E193/'Existing Bldg Comparison'!$C$17))," ")</f>
        <v xml:space="preserve"> </v>
      </c>
    </row>
    <row r="194" spans="2:6" ht="20.100000000000001" customHeight="1" x14ac:dyDescent="0.25">
      <c r="B194">
        <f t="shared" si="10"/>
        <v>187</v>
      </c>
      <c r="C194" s="1">
        <f>'Existing Bldg Comparison'!$G$21</f>
        <v>40000</v>
      </c>
      <c r="D194">
        <f t="shared" si="8"/>
        <v>187</v>
      </c>
      <c r="E194" s="7">
        <f t="shared" si="9"/>
        <v>7130000</v>
      </c>
      <c r="F194" s="9" t="str">
        <f>IF(AND(E194&gt;0,E193&lt;0),D194-((E194/'Existing Bldg Comparison'!$C$17))," ")</f>
        <v xml:space="preserve"> </v>
      </c>
    </row>
    <row r="195" spans="2:6" ht="20.100000000000001" customHeight="1" x14ac:dyDescent="0.25">
      <c r="B195">
        <f t="shared" si="10"/>
        <v>188</v>
      </c>
      <c r="C195" s="1">
        <f>'Existing Bldg Comparison'!$G$21</f>
        <v>40000</v>
      </c>
      <c r="D195">
        <f t="shared" si="8"/>
        <v>188</v>
      </c>
      <c r="E195" s="7">
        <f t="shared" si="9"/>
        <v>7170000</v>
      </c>
      <c r="F195" s="9" t="str">
        <f>IF(AND(E195&gt;0,E194&lt;0),D195-((E195/'Existing Bldg Comparison'!$C$17))," ")</f>
        <v xml:space="preserve"> </v>
      </c>
    </row>
    <row r="196" spans="2:6" ht="20.100000000000001" customHeight="1" x14ac:dyDescent="0.25">
      <c r="B196">
        <f t="shared" si="10"/>
        <v>189</v>
      </c>
      <c r="C196" s="1">
        <f>'Existing Bldg Comparison'!$G$21</f>
        <v>40000</v>
      </c>
      <c r="D196">
        <f t="shared" si="8"/>
        <v>189</v>
      </c>
      <c r="E196" s="7">
        <f t="shared" si="9"/>
        <v>7210000</v>
      </c>
      <c r="F196" s="9" t="str">
        <f>IF(AND(E196&gt;0,E195&lt;0),D196-((E196/'Existing Bldg Comparison'!$C$17))," ")</f>
        <v xml:space="preserve"> </v>
      </c>
    </row>
    <row r="197" spans="2:6" ht="20.100000000000001" customHeight="1" x14ac:dyDescent="0.25">
      <c r="B197">
        <f t="shared" si="10"/>
        <v>190</v>
      </c>
      <c r="C197" s="1">
        <f>'Existing Bldg Comparison'!$G$21</f>
        <v>40000</v>
      </c>
      <c r="D197">
        <f t="shared" si="8"/>
        <v>190</v>
      </c>
      <c r="E197" s="7">
        <f t="shared" si="9"/>
        <v>7250000</v>
      </c>
      <c r="F197" s="9" t="str">
        <f>IF(AND(E197&gt;0,E196&lt;0),D197-((E197/'Existing Bldg Comparison'!$C$17))," ")</f>
        <v xml:space="preserve"> </v>
      </c>
    </row>
    <row r="198" spans="2:6" ht="20.100000000000001" customHeight="1" x14ac:dyDescent="0.25">
      <c r="B198">
        <f t="shared" si="10"/>
        <v>191</v>
      </c>
      <c r="C198" s="1">
        <f>'Existing Bldg Comparison'!$G$21</f>
        <v>40000</v>
      </c>
      <c r="D198">
        <f t="shared" si="8"/>
        <v>191</v>
      </c>
      <c r="E198" s="7">
        <f t="shared" si="9"/>
        <v>7290000</v>
      </c>
      <c r="F198" s="9" t="str">
        <f>IF(AND(E198&gt;0,E197&lt;0),D198-((E198/'Existing Bldg Comparison'!$C$17))," ")</f>
        <v xml:space="preserve"> </v>
      </c>
    </row>
    <row r="199" spans="2:6" ht="20.100000000000001" customHeight="1" x14ac:dyDescent="0.25">
      <c r="B199">
        <f t="shared" si="10"/>
        <v>192</v>
      </c>
      <c r="C199" s="1">
        <f>'Existing Bldg Comparison'!$G$21</f>
        <v>40000</v>
      </c>
      <c r="D199">
        <f t="shared" si="8"/>
        <v>192</v>
      </c>
      <c r="E199" s="7">
        <f t="shared" si="9"/>
        <v>7330000</v>
      </c>
      <c r="F199" s="9" t="str">
        <f>IF(AND(E199&gt;0,E198&lt;0),D199-((E199/'Existing Bldg Comparison'!$C$17))," ")</f>
        <v xml:space="preserve"> </v>
      </c>
    </row>
    <row r="200" spans="2:6" ht="20.100000000000001" customHeight="1" x14ac:dyDescent="0.25">
      <c r="B200">
        <f t="shared" si="10"/>
        <v>193</v>
      </c>
      <c r="C200" s="1">
        <f>'Existing Bldg Comparison'!$G$21</f>
        <v>40000</v>
      </c>
      <c r="D200">
        <f t="shared" si="8"/>
        <v>193</v>
      </c>
      <c r="E200" s="7">
        <f t="shared" si="9"/>
        <v>7370000</v>
      </c>
      <c r="F200" s="9" t="str">
        <f>IF(AND(E200&gt;0,E199&lt;0),D200-((E200/'Existing Bldg Comparison'!$C$17))," ")</f>
        <v xml:space="preserve"> </v>
      </c>
    </row>
    <row r="201" spans="2:6" ht="20.100000000000001" customHeight="1" x14ac:dyDescent="0.25">
      <c r="B201">
        <f t="shared" si="10"/>
        <v>194</v>
      </c>
      <c r="C201" s="1">
        <f>'Existing Bldg Comparison'!$G$21</f>
        <v>40000</v>
      </c>
      <c r="D201">
        <f t="shared" ref="D201:D264" si="11">D200+1</f>
        <v>194</v>
      </c>
      <c r="E201" s="7">
        <f t="shared" ref="E201:E264" si="12">E200+C201</f>
        <v>7410000</v>
      </c>
      <c r="F201" s="9" t="str">
        <f>IF(AND(E201&gt;0,E200&lt;0),D201-((E201/'Existing Bldg Comparison'!$C$17))," ")</f>
        <v xml:space="preserve"> </v>
      </c>
    </row>
    <row r="202" spans="2:6" ht="20.100000000000001" customHeight="1" x14ac:dyDescent="0.25">
      <c r="B202">
        <f t="shared" ref="B202:B265" si="13">B201+1</f>
        <v>195</v>
      </c>
      <c r="C202" s="1">
        <f>'Existing Bldg Comparison'!$G$21</f>
        <v>40000</v>
      </c>
      <c r="D202">
        <f t="shared" si="11"/>
        <v>195</v>
      </c>
      <c r="E202" s="7">
        <f t="shared" si="12"/>
        <v>7450000</v>
      </c>
      <c r="F202" s="9" t="str">
        <f>IF(AND(E202&gt;0,E201&lt;0),D202-((E202/'Existing Bldg Comparison'!$C$17))," ")</f>
        <v xml:space="preserve"> </v>
      </c>
    </row>
    <row r="203" spans="2:6" ht="20.100000000000001" customHeight="1" x14ac:dyDescent="0.25">
      <c r="B203">
        <f t="shared" si="13"/>
        <v>196</v>
      </c>
      <c r="C203" s="1">
        <f>'Existing Bldg Comparison'!$G$21</f>
        <v>40000</v>
      </c>
      <c r="D203">
        <f t="shared" si="11"/>
        <v>196</v>
      </c>
      <c r="E203" s="7">
        <f t="shared" si="12"/>
        <v>7490000</v>
      </c>
      <c r="F203" s="9" t="str">
        <f>IF(AND(E203&gt;0,E202&lt;0),D203-((E203/'Existing Bldg Comparison'!$C$17))," ")</f>
        <v xml:space="preserve"> </v>
      </c>
    </row>
    <row r="204" spans="2:6" ht="20.100000000000001" customHeight="1" x14ac:dyDescent="0.25">
      <c r="B204">
        <f t="shared" si="13"/>
        <v>197</v>
      </c>
      <c r="C204" s="1">
        <f>'Existing Bldg Comparison'!$G$21</f>
        <v>40000</v>
      </c>
      <c r="D204">
        <f t="shared" si="11"/>
        <v>197</v>
      </c>
      <c r="E204" s="7">
        <f t="shared" si="12"/>
        <v>7530000</v>
      </c>
      <c r="F204" s="9" t="str">
        <f>IF(AND(E204&gt;0,E203&lt;0),D204-((E204/'Existing Bldg Comparison'!$C$17))," ")</f>
        <v xml:space="preserve"> </v>
      </c>
    </row>
    <row r="205" spans="2:6" ht="20.100000000000001" customHeight="1" x14ac:dyDescent="0.25">
      <c r="B205">
        <f t="shared" si="13"/>
        <v>198</v>
      </c>
      <c r="C205" s="1">
        <f>'Existing Bldg Comparison'!$G$21</f>
        <v>40000</v>
      </c>
      <c r="D205">
        <f t="shared" si="11"/>
        <v>198</v>
      </c>
      <c r="E205" s="7">
        <f t="shared" si="12"/>
        <v>7570000</v>
      </c>
      <c r="F205" s="9" t="str">
        <f>IF(AND(E205&gt;0,E204&lt;0),D205-((E205/'Existing Bldg Comparison'!$C$17))," ")</f>
        <v xml:space="preserve"> </v>
      </c>
    </row>
    <row r="206" spans="2:6" x14ac:dyDescent="0.25">
      <c r="B206">
        <f t="shared" si="13"/>
        <v>199</v>
      </c>
      <c r="C206" s="1">
        <f>'Existing Bldg Comparison'!$G$21</f>
        <v>40000</v>
      </c>
      <c r="D206">
        <f t="shared" si="11"/>
        <v>199</v>
      </c>
      <c r="E206" s="7">
        <f t="shared" si="12"/>
        <v>7610000</v>
      </c>
      <c r="F206" s="9" t="str">
        <f>IF(AND(E206&gt;0,E205&lt;0),D206-((E206/'Existing Bldg Comparison'!$C$17))," ")</f>
        <v xml:space="preserve"> </v>
      </c>
    </row>
    <row r="207" spans="2:6" x14ac:dyDescent="0.25">
      <c r="B207">
        <f t="shared" si="13"/>
        <v>200</v>
      </c>
      <c r="C207" s="1">
        <f>'Existing Bldg Comparison'!$G$21</f>
        <v>40000</v>
      </c>
      <c r="D207">
        <f t="shared" si="11"/>
        <v>200</v>
      </c>
      <c r="E207" s="7">
        <f t="shared" si="12"/>
        <v>7650000</v>
      </c>
      <c r="F207" s="9" t="str">
        <f>IF(AND(E207&gt;0,E206&lt;0),D207-((E207/'Existing Bldg Comparison'!$C$17))," ")</f>
        <v xml:space="preserve"> </v>
      </c>
    </row>
    <row r="208" spans="2:6" x14ac:dyDescent="0.25">
      <c r="B208">
        <f t="shared" si="13"/>
        <v>201</v>
      </c>
      <c r="C208" s="1">
        <f>'Existing Bldg Comparison'!$G$21</f>
        <v>40000</v>
      </c>
      <c r="D208">
        <f t="shared" si="11"/>
        <v>201</v>
      </c>
      <c r="E208" s="7">
        <f t="shared" si="12"/>
        <v>7690000</v>
      </c>
      <c r="F208" s="9" t="str">
        <f>IF(AND(E208&gt;0,E207&lt;0),D208-((E208/'Existing Bldg Comparison'!$C$17))," ")</f>
        <v xml:space="preserve"> </v>
      </c>
    </row>
    <row r="209" spans="2:6" x14ac:dyDescent="0.25">
      <c r="B209">
        <f t="shared" si="13"/>
        <v>202</v>
      </c>
      <c r="C209" s="1">
        <f>'Existing Bldg Comparison'!$G$21</f>
        <v>40000</v>
      </c>
      <c r="D209">
        <f t="shared" si="11"/>
        <v>202</v>
      </c>
      <c r="E209" s="7">
        <f t="shared" si="12"/>
        <v>7730000</v>
      </c>
      <c r="F209" s="9" t="str">
        <f>IF(AND(E209&gt;0,E208&lt;0),D209-((E209/'Existing Bldg Comparison'!$C$17))," ")</f>
        <v xml:space="preserve"> </v>
      </c>
    </row>
    <row r="210" spans="2:6" x14ac:dyDescent="0.25">
      <c r="B210">
        <f t="shared" si="13"/>
        <v>203</v>
      </c>
      <c r="C210" s="1">
        <f>'Existing Bldg Comparison'!$G$21</f>
        <v>40000</v>
      </c>
      <c r="D210">
        <f t="shared" si="11"/>
        <v>203</v>
      </c>
      <c r="E210" s="7">
        <f t="shared" si="12"/>
        <v>7770000</v>
      </c>
      <c r="F210" s="9" t="str">
        <f>IF(AND(E210&gt;0,E209&lt;0),D210-((E210/'Existing Bldg Comparison'!$C$17))," ")</f>
        <v xml:space="preserve"> </v>
      </c>
    </row>
    <row r="211" spans="2:6" x14ac:dyDescent="0.25">
      <c r="B211">
        <f t="shared" si="13"/>
        <v>204</v>
      </c>
      <c r="C211" s="1">
        <f>'Existing Bldg Comparison'!$G$21</f>
        <v>40000</v>
      </c>
      <c r="D211">
        <f t="shared" si="11"/>
        <v>204</v>
      </c>
      <c r="E211" s="7">
        <f t="shared" si="12"/>
        <v>7810000</v>
      </c>
      <c r="F211" s="9" t="str">
        <f>IF(AND(E211&gt;0,E210&lt;0),D211-((E211/'Existing Bldg Comparison'!$C$17))," ")</f>
        <v xml:space="preserve"> </v>
      </c>
    </row>
    <row r="212" spans="2:6" x14ac:dyDescent="0.25">
      <c r="B212">
        <f t="shared" si="13"/>
        <v>205</v>
      </c>
      <c r="C212" s="1">
        <f>'Existing Bldg Comparison'!$G$21</f>
        <v>40000</v>
      </c>
      <c r="D212">
        <f t="shared" si="11"/>
        <v>205</v>
      </c>
      <c r="E212" s="7">
        <f t="shared" si="12"/>
        <v>7850000</v>
      </c>
      <c r="F212" s="9" t="str">
        <f>IF(AND(E212&gt;0,E211&lt;0),D212-((E212/'Existing Bldg Comparison'!$C$17))," ")</f>
        <v xml:space="preserve"> </v>
      </c>
    </row>
    <row r="213" spans="2:6" x14ac:dyDescent="0.25">
      <c r="B213">
        <f t="shared" si="13"/>
        <v>206</v>
      </c>
      <c r="C213" s="1">
        <f>'Existing Bldg Comparison'!$G$21</f>
        <v>40000</v>
      </c>
      <c r="D213">
        <f t="shared" si="11"/>
        <v>206</v>
      </c>
      <c r="E213" s="7">
        <f t="shared" si="12"/>
        <v>7890000</v>
      </c>
      <c r="F213" s="9" t="str">
        <f>IF(AND(E213&gt;0,E212&lt;0),D213-((E213/'Existing Bldg Comparison'!$C$17))," ")</f>
        <v xml:space="preserve"> </v>
      </c>
    </row>
    <row r="214" spans="2:6" x14ac:dyDescent="0.25">
      <c r="B214">
        <f t="shared" si="13"/>
        <v>207</v>
      </c>
      <c r="C214" s="1">
        <f>'Existing Bldg Comparison'!$G$21</f>
        <v>40000</v>
      </c>
      <c r="D214">
        <f t="shared" si="11"/>
        <v>207</v>
      </c>
      <c r="E214" s="7">
        <f t="shared" si="12"/>
        <v>7930000</v>
      </c>
      <c r="F214" s="9" t="str">
        <f>IF(AND(E214&gt;0,E213&lt;0),D214-((E214/'Existing Bldg Comparison'!$C$17))," ")</f>
        <v xml:space="preserve"> </v>
      </c>
    </row>
    <row r="215" spans="2:6" x14ac:dyDescent="0.25">
      <c r="B215">
        <f t="shared" si="13"/>
        <v>208</v>
      </c>
      <c r="C215" s="1">
        <f>'Existing Bldg Comparison'!$G$21</f>
        <v>40000</v>
      </c>
      <c r="D215">
        <f t="shared" si="11"/>
        <v>208</v>
      </c>
      <c r="E215" s="7">
        <f t="shared" si="12"/>
        <v>7970000</v>
      </c>
      <c r="F215" s="9" t="str">
        <f>IF(AND(E215&gt;0,E214&lt;0),D215-((E215/'Existing Bldg Comparison'!$C$17))," ")</f>
        <v xml:space="preserve"> </v>
      </c>
    </row>
    <row r="216" spans="2:6" x14ac:dyDescent="0.25">
      <c r="B216">
        <f t="shared" si="13"/>
        <v>209</v>
      </c>
      <c r="C216" s="1">
        <f>'Existing Bldg Comparison'!$G$21</f>
        <v>40000</v>
      </c>
      <c r="D216">
        <f t="shared" si="11"/>
        <v>209</v>
      </c>
      <c r="E216" s="7">
        <f t="shared" si="12"/>
        <v>8010000</v>
      </c>
      <c r="F216" s="9" t="str">
        <f>IF(AND(E216&gt;0,E215&lt;0),D216-((E216/'Existing Bldg Comparison'!$C$17))," ")</f>
        <v xml:space="preserve"> </v>
      </c>
    </row>
    <row r="217" spans="2:6" x14ac:dyDescent="0.25">
      <c r="B217">
        <f t="shared" si="13"/>
        <v>210</v>
      </c>
      <c r="C217" s="1">
        <f>'Existing Bldg Comparison'!$G$21</f>
        <v>40000</v>
      </c>
      <c r="D217">
        <f t="shared" si="11"/>
        <v>210</v>
      </c>
      <c r="E217" s="7">
        <f t="shared" si="12"/>
        <v>8050000</v>
      </c>
      <c r="F217" s="9" t="str">
        <f>IF(AND(E217&gt;0,E216&lt;0),D217-((E217/'Existing Bldg Comparison'!$C$17))," ")</f>
        <v xml:space="preserve"> </v>
      </c>
    </row>
    <row r="218" spans="2:6" x14ac:dyDescent="0.25">
      <c r="B218">
        <f t="shared" si="13"/>
        <v>211</v>
      </c>
      <c r="C218" s="1">
        <f>'Existing Bldg Comparison'!$G$21</f>
        <v>40000</v>
      </c>
      <c r="D218">
        <f t="shared" si="11"/>
        <v>211</v>
      </c>
      <c r="E218" s="7">
        <f t="shared" si="12"/>
        <v>8090000</v>
      </c>
      <c r="F218" s="9" t="str">
        <f>IF(AND(E218&gt;0,E217&lt;0),D218-((E218/'Existing Bldg Comparison'!$C$17))," ")</f>
        <v xml:space="preserve"> </v>
      </c>
    </row>
    <row r="219" spans="2:6" x14ac:dyDescent="0.25">
      <c r="B219">
        <f t="shared" si="13"/>
        <v>212</v>
      </c>
      <c r="C219" s="1">
        <f>'Existing Bldg Comparison'!$G$21</f>
        <v>40000</v>
      </c>
      <c r="D219">
        <f t="shared" si="11"/>
        <v>212</v>
      </c>
      <c r="E219" s="7">
        <f t="shared" si="12"/>
        <v>8130000</v>
      </c>
      <c r="F219" s="9" t="str">
        <f>IF(AND(E219&gt;0,E218&lt;0),D219-((E219/'Existing Bldg Comparison'!$C$17))," ")</f>
        <v xml:space="preserve"> </v>
      </c>
    </row>
    <row r="220" spans="2:6" x14ac:dyDescent="0.25">
      <c r="B220">
        <f t="shared" si="13"/>
        <v>213</v>
      </c>
      <c r="C220" s="1">
        <f>'Existing Bldg Comparison'!$G$21</f>
        <v>40000</v>
      </c>
      <c r="D220">
        <f t="shared" si="11"/>
        <v>213</v>
      </c>
      <c r="E220" s="7">
        <f t="shared" si="12"/>
        <v>8170000</v>
      </c>
      <c r="F220" s="9" t="str">
        <f>IF(AND(E220&gt;0,E219&lt;0),D220-((E220/'Existing Bldg Comparison'!$C$17))," ")</f>
        <v xml:space="preserve"> </v>
      </c>
    </row>
    <row r="221" spans="2:6" x14ac:dyDescent="0.25">
      <c r="B221">
        <f t="shared" si="13"/>
        <v>214</v>
      </c>
      <c r="C221" s="1">
        <f>'Existing Bldg Comparison'!$G$21</f>
        <v>40000</v>
      </c>
      <c r="D221">
        <f t="shared" si="11"/>
        <v>214</v>
      </c>
      <c r="E221" s="7">
        <f t="shared" si="12"/>
        <v>8210000</v>
      </c>
      <c r="F221" s="9" t="str">
        <f>IF(AND(E221&gt;0,E220&lt;0),D221-((E221/'Existing Bldg Comparison'!$C$17))," ")</f>
        <v xml:space="preserve"> </v>
      </c>
    </row>
    <row r="222" spans="2:6" x14ac:dyDescent="0.25">
      <c r="B222">
        <f t="shared" si="13"/>
        <v>215</v>
      </c>
      <c r="C222" s="1">
        <f>'Existing Bldg Comparison'!$G$21</f>
        <v>40000</v>
      </c>
      <c r="D222">
        <f t="shared" si="11"/>
        <v>215</v>
      </c>
      <c r="E222" s="7">
        <f t="shared" si="12"/>
        <v>8250000</v>
      </c>
      <c r="F222" s="9" t="str">
        <f>IF(AND(E222&gt;0,E221&lt;0),D222-((E222/'Existing Bldg Comparison'!$C$17))," ")</f>
        <v xml:space="preserve"> </v>
      </c>
    </row>
    <row r="223" spans="2:6" x14ac:dyDescent="0.25">
      <c r="B223">
        <f t="shared" si="13"/>
        <v>216</v>
      </c>
      <c r="C223" s="1">
        <f>'Existing Bldg Comparison'!$G$21</f>
        <v>40000</v>
      </c>
      <c r="D223">
        <f t="shared" si="11"/>
        <v>216</v>
      </c>
      <c r="E223" s="7">
        <f t="shared" si="12"/>
        <v>8290000</v>
      </c>
      <c r="F223" s="9" t="str">
        <f>IF(AND(E223&gt;0,E222&lt;0),D223-((E223/'Existing Bldg Comparison'!$C$17))," ")</f>
        <v xml:space="preserve"> </v>
      </c>
    </row>
    <row r="224" spans="2:6" x14ac:dyDescent="0.25">
      <c r="B224">
        <f t="shared" si="13"/>
        <v>217</v>
      </c>
      <c r="C224" s="1">
        <f>'Existing Bldg Comparison'!$G$21</f>
        <v>40000</v>
      </c>
      <c r="D224">
        <f t="shared" si="11"/>
        <v>217</v>
      </c>
      <c r="E224" s="7">
        <f t="shared" si="12"/>
        <v>8330000</v>
      </c>
      <c r="F224" s="9" t="str">
        <f>IF(AND(E224&gt;0,E223&lt;0),D224-((E224/'Existing Bldg Comparison'!$C$17))," ")</f>
        <v xml:space="preserve"> </v>
      </c>
    </row>
    <row r="225" spans="2:6" x14ac:dyDescent="0.25">
      <c r="B225">
        <f t="shared" si="13"/>
        <v>218</v>
      </c>
      <c r="C225" s="1">
        <f>'Existing Bldg Comparison'!$G$21</f>
        <v>40000</v>
      </c>
      <c r="D225">
        <f t="shared" si="11"/>
        <v>218</v>
      </c>
      <c r="E225" s="7">
        <f t="shared" si="12"/>
        <v>8370000</v>
      </c>
      <c r="F225" s="9" t="str">
        <f>IF(AND(E225&gt;0,E224&lt;0),D225-((E225/'Existing Bldg Comparison'!$C$17))," ")</f>
        <v xml:space="preserve"> </v>
      </c>
    </row>
    <row r="226" spans="2:6" x14ac:dyDescent="0.25">
      <c r="B226">
        <f t="shared" si="13"/>
        <v>219</v>
      </c>
      <c r="C226" s="1">
        <f>'Existing Bldg Comparison'!$G$21</f>
        <v>40000</v>
      </c>
      <c r="D226">
        <f t="shared" si="11"/>
        <v>219</v>
      </c>
      <c r="E226" s="7">
        <f t="shared" si="12"/>
        <v>8410000</v>
      </c>
      <c r="F226" s="9" t="str">
        <f>IF(AND(E226&gt;0,E225&lt;0),D226-((E226/'Existing Bldg Comparison'!$C$17))," ")</f>
        <v xml:space="preserve"> </v>
      </c>
    </row>
    <row r="227" spans="2:6" x14ac:dyDescent="0.25">
      <c r="B227">
        <f t="shared" si="13"/>
        <v>220</v>
      </c>
      <c r="C227" s="1">
        <f>'Existing Bldg Comparison'!$G$21</f>
        <v>40000</v>
      </c>
      <c r="D227">
        <f t="shared" si="11"/>
        <v>220</v>
      </c>
      <c r="E227" s="7">
        <f t="shared" si="12"/>
        <v>8450000</v>
      </c>
      <c r="F227" s="9" t="str">
        <f>IF(AND(E227&gt;0,E226&lt;0),D227-((E227/'Existing Bldg Comparison'!$C$17))," ")</f>
        <v xml:space="preserve"> </v>
      </c>
    </row>
    <row r="228" spans="2:6" x14ac:dyDescent="0.25">
      <c r="B228">
        <f t="shared" si="13"/>
        <v>221</v>
      </c>
      <c r="C228" s="1">
        <f>'Existing Bldg Comparison'!$G$21</f>
        <v>40000</v>
      </c>
      <c r="D228">
        <f t="shared" si="11"/>
        <v>221</v>
      </c>
      <c r="E228" s="7">
        <f t="shared" si="12"/>
        <v>8490000</v>
      </c>
      <c r="F228" s="9" t="str">
        <f>IF(AND(E228&gt;0,E227&lt;0),D228-((E228/'Existing Bldg Comparison'!$C$17))," ")</f>
        <v xml:space="preserve"> </v>
      </c>
    </row>
    <row r="229" spans="2:6" x14ac:dyDescent="0.25">
      <c r="B229">
        <f t="shared" si="13"/>
        <v>222</v>
      </c>
      <c r="C229" s="1">
        <f>'Existing Bldg Comparison'!$G$21</f>
        <v>40000</v>
      </c>
      <c r="D229">
        <f t="shared" si="11"/>
        <v>222</v>
      </c>
      <c r="E229" s="7">
        <f t="shared" si="12"/>
        <v>8530000</v>
      </c>
      <c r="F229" s="9" t="str">
        <f>IF(AND(E229&gt;0,E228&lt;0),D229-((E229/'Existing Bldg Comparison'!$C$17))," ")</f>
        <v xml:space="preserve"> </v>
      </c>
    </row>
    <row r="230" spans="2:6" x14ac:dyDescent="0.25">
      <c r="B230">
        <f t="shared" si="13"/>
        <v>223</v>
      </c>
      <c r="C230" s="1">
        <f>'Existing Bldg Comparison'!$G$21</f>
        <v>40000</v>
      </c>
      <c r="D230">
        <f t="shared" si="11"/>
        <v>223</v>
      </c>
      <c r="E230" s="7">
        <f t="shared" si="12"/>
        <v>8570000</v>
      </c>
      <c r="F230" s="9" t="str">
        <f>IF(AND(E230&gt;0,E229&lt;0),D230-((E230/'Existing Bldg Comparison'!$C$17))," ")</f>
        <v xml:space="preserve"> </v>
      </c>
    </row>
    <row r="231" spans="2:6" x14ac:dyDescent="0.25">
      <c r="B231">
        <f t="shared" si="13"/>
        <v>224</v>
      </c>
      <c r="C231" s="1">
        <f>'Existing Bldg Comparison'!$G$21</f>
        <v>40000</v>
      </c>
      <c r="D231">
        <f t="shared" si="11"/>
        <v>224</v>
      </c>
      <c r="E231" s="7">
        <f t="shared" si="12"/>
        <v>8610000</v>
      </c>
      <c r="F231" s="9" t="str">
        <f>IF(AND(E231&gt;0,E230&lt;0),D231-((E231/'Existing Bldg Comparison'!$C$17))," ")</f>
        <v xml:space="preserve"> </v>
      </c>
    </row>
    <row r="232" spans="2:6" x14ac:dyDescent="0.25">
      <c r="B232">
        <f t="shared" si="13"/>
        <v>225</v>
      </c>
      <c r="C232" s="1">
        <f>'Existing Bldg Comparison'!$G$21</f>
        <v>40000</v>
      </c>
      <c r="D232">
        <f t="shared" si="11"/>
        <v>225</v>
      </c>
      <c r="E232" s="7">
        <f t="shared" si="12"/>
        <v>8650000</v>
      </c>
      <c r="F232" s="9" t="str">
        <f>IF(AND(E232&gt;0,E231&lt;0),D232-((E232/'Existing Bldg Comparison'!$C$17))," ")</f>
        <v xml:space="preserve"> </v>
      </c>
    </row>
    <row r="233" spans="2:6" x14ac:dyDescent="0.25">
      <c r="B233">
        <f t="shared" si="13"/>
        <v>226</v>
      </c>
      <c r="C233" s="1">
        <f>'Existing Bldg Comparison'!$G$21</f>
        <v>40000</v>
      </c>
      <c r="D233">
        <f t="shared" si="11"/>
        <v>226</v>
      </c>
      <c r="E233" s="7">
        <f t="shared" si="12"/>
        <v>8690000</v>
      </c>
      <c r="F233" s="9" t="str">
        <f>IF(AND(E233&gt;0,E232&lt;0),D233-((E233/'Existing Bldg Comparison'!$C$17))," ")</f>
        <v xml:space="preserve"> </v>
      </c>
    </row>
    <row r="234" spans="2:6" x14ac:dyDescent="0.25">
      <c r="B234">
        <f t="shared" si="13"/>
        <v>227</v>
      </c>
      <c r="C234" s="1">
        <f>'Existing Bldg Comparison'!$G$21</f>
        <v>40000</v>
      </c>
      <c r="D234">
        <f t="shared" si="11"/>
        <v>227</v>
      </c>
      <c r="E234" s="7">
        <f t="shared" si="12"/>
        <v>8730000</v>
      </c>
      <c r="F234" s="9" t="str">
        <f>IF(AND(E234&gt;0,E233&lt;0),D234-((E234/'Existing Bldg Comparison'!$C$17))," ")</f>
        <v xml:space="preserve"> </v>
      </c>
    </row>
    <row r="235" spans="2:6" x14ac:dyDescent="0.25">
      <c r="B235">
        <f t="shared" si="13"/>
        <v>228</v>
      </c>
      <c r="C235" s="1">
        <f>'Existing Bldg Comparison'!$G$21</f>
        <v>40000</v>
      </c>
      <c r="D235">
        <f t="shared" si="11"/>
        <v>228</v>
      </c>
      <c r="E235" s="7">
        <f t="shared" si="12"/>
        <v>8770000</v>
      </c>
      <c r="F235" s="9" t="str">
        <f>IF(AND(E235&gt;0,E234&lt;0),D235-((E235/'Existing Bldg Comparison'!$C$17))," ")</f>
        <v xml:space="preserve"> </v>
      </c>
    </row>
    <row r="236" spans="2:6" x14ac:dyDescent="0.25">
      <c r="B236">
        <f t="shared" si="13"/>
        <v>229</v>
      </c>
      <c r="C236" s="1">
        <f>'Existing Bldg Comparison'!$G$21</f>
        <v>40000</v>
      </c>
      <c r="D236">
        <f t="shared" si="11"/>
        <v>229</v>
      </c>
      <c r="E236" s="7">
        <f t="shared" si="12"/>
        <v>8810000</v>
      </c>
      <c r="F236" s="9" t="str">
        <f>IF(AND(E236&gt;0,E235&lt;0),D236-((E236/'Existing Bldg Comparison'!$C$17))," ")</f>
        <v xml:space="preserve"> </v>
      </c>
    </row>
    <row r="237" spans="2:6" x14ac:dyDescent="0.25">
      <c r="B237">
        <f t="shared" si="13"/>
        <v>230</v>
      </c>
      <c r="C237" s="1">
        <f>'Existing Bldg Comparison'!$G$21</f>
        <v>40000</v>
      </c>
      <c r="D237">
        <f t="shared" si="11"/>
        <v>230</v>
      </c>
      <c r="E237" s="7">
        <f t="shared" si="12"/>
        <v>8850000</v>
      </c>
      <c r="F237" s="9" t="str">
        <f>IF(AND(E237&gt;0,E236&lt;0),D237-((E237/'Existing Bldg Comparison'!$C$17))," ")</f>
        <v xml:space="preserve"> </v>
      </c>
    </row>
    <row r="238" spans="2:6" x14ac:dyDescent="0.25">
      <c r="B238">
        <f t="shared" si="13"/>
        <v>231</v>
      </c>
      <c r="C238" s="1">
        <f>'Existing Bldg Comparison'!$G$21</f>
        <v>40000</v>
      </c>
      <c r="D238">
        <f t="shared" si="11"/>
        <v>231</v>
      </c>
      <c r="E238" s="7">
        <f t="shared" si="12"/>
        <v>8890000</v>
      </c>
      <c r="F238" s="9" t="str">
        <f>IF(AND(E238&gt;0,E237&lt;0),D238-((E238/'Existing Bldg Comparison'!$C$17))," ")</f>
        <v xml:space="preserve"> </v>
      </c>
    </row>
    <row r="239" spans="2:6" x14ac:dyDescent="0.25">
      <c r="B239">
        <f t="shared" si="13"/>
        <v>232</v>
      </c>
      <c r="C239" s="1">
        <f>'Existing Bldg Comparison'!$G$21</f>
        <v>40000</v>
      </c>
      <c r="D239">
        <f t="shared" si="11"/>
        <v>232</v>
      </c>
      <c r="E239" s="7">
        <f t="shared" si="12"/>
        <v>8930000</v>
      </c>
      <c r="F239" s="9" t="str">
        <f>IF(AND(E239&gt;0,E238&lt;0),D239-((E239/'Existing Bldg Comparison'!$C$17))," ")</f>
        <v xml:space="preserve"> </v>
      </c>
    </row>
    <row r="240" spans="2:6" x14ac:dyDescent="0.25">
      <c r="B240">
        <f t="shared" si="13"/>
        <v>233</v>
      </c>
      <c r="C240" s="1">
        <f>'Existing Bldg Comparison'!$G$21</f>
        <v>40000</v>
      </c>
      <c r="D240">
        <f t="shared" si="11"/>
        <v>233</v>
      </c>
      <c r="E240" s="7">
        <f t="shared" si="12"/>
        <v>8970000</v>
      </c>
      <c r="F240" s="9" t="str">
        <f>IF(AND(E240&gt;0,E239&lt;0),D240-((E240/'Existing Bldg Comparison'!$C$17))," ")</f>
        <v xml:space="preserve"> </v>
      </c>
    </row>
    <row r="241" spans="2:6" x14ac:dyDescent="0.25">
      <c r="B241">
        <f t="shared" si="13"/>
        <v>234</v>
      </c>
      <c r="C241" s="1">
        <f>'Existing Bldg Comparison'!$G$21</f>
        <v>40000</v>
      </c>
      <c r="D241">
        <f t="shared" si="11"/>
        <v>234</v>
      </c>
      <c r="E241" s="7">
        <f t="shared" si="12"/>
        <v>9010000</v>
      </c>
      <c r="F241" s="9" t="str">
        <f>IF(AND(E241&gt;0,E240&lt;0),D241-((E241/'Existing Bldg Comparison'!$C$17))," ")</f>
        <v xml:space="preserve"> </v>
      </c>
    </row>
    <row r="242" spans="2:6" x14ac:dyDescent="0.25">
      <c r="B242">
        <f t="shared" si="13"/>
        <v>235</v>
      </c>
      <c r="C242" s="1">
        <f>'Existing Bldg Comparison'!$G$21</f>
        <v>40000</v>
      </c>
      <c r="D242">
        <f t="shared" si="11"/>
        <v>235</v>
      </c>
      <c r="E242" s="7">
        <f t="shared" si="12"/>
        <v>9050000</v>
      </c>
      <c r="F242" s="9" t="str">
        <f>IF(AND(E242&gt;0,E241&lt;0),D242-((E242/'Existing Bldg Comparison'!$C$17))," ")</f>
        <v xml:space="preserve"> </v>
      </c>
    </row>
    <row r="243" spans="2:6" x14ac:dyDescent="0.25">
      <c r="B243">
        <f t="shared" si="13"/>
        <v>236</v>
      </c>
      <c r="C243" s="1">
        <f>'Existing Bldg Comparison'!$G$21</f>
        <v>40000</v>
      </c>
      <c r="D243">
        <f t="shared" si="11"/>
        <v>236</v>
      </c>
      <c r="E243" s="7">
        <f t="shared" si="12"/>
        <v>9090000</v>
      </c>
      <c r="F243" s="9" t="str">
        <f>IF(AND(E243&gt;0,E242&lt;0),D243-((E243/'Existing Bldg Comparison'!$C$17))," ")</f>
        <v xml:space="preserve"> </v>
      </c>
    </row>
    <row r="244" spans="2:6" x14ac:dyDescent="0.25">
      <c r="B244">
        <f t="shared" si="13"/>
        <v>237</v>
      </c>
      <c r="C244" s="1">
        <f>'Existing Bldg Comparison'!$G$21</f>
        <v>40000</v>
      </c>
      <c r="D244">
        <f t="shared" si="11"/>
        <v>237</v>
      </c>
      <c r="E244" s="7">
        <f t="shared" si="12"/>
        <v>9130000</v>
      </c>
      <c r="F244" s="9" t="str">
        <f>IF(AND(E244&gt;0,E243&lt;0),D244-((E244/'Existing Bldg Comparison'!$C$17))," ")</f>
        <v xml:space="preserve"> </v>
      </c>
    </row>
    <row r="245" spans="2:6" x14ac:dyDescent="0.25">
      <c r="B245">
        <f t="shared" si="13"/>
        <v>238</v>
      </c>
      <c r="C245" s="1">
        <f>'Existing Bldg Comparison'!$G$21</f>
        <v>40000</v>
      </c>
      <c r="D245">
        <f t="shared" si="11"/>
        <v>238</v>
      </c>
      <c r="E245" s="7">
        <f t="shared" si="12"/>
        <v>9170000</v>
      </c>
      <c r="F245" s="9" t="str">
        <f>IF(AND(E245&gt;0,E244&lt;0),D245-((E245/'Existing Bldg Comparison'!$C$17))," ")</f>
        <v xml:space="preserve"> </v>
      </c>
    </row>
    <row r="246" spans="2:6" x14ac:dyDescent="0.25">
      <c r="B246">
        <f t="shared" si="13"/>
        <v>239</v>
      </c>
      <c r="C246" s="1">
        <f>'Existing Bldg Comparison'!$G$21</f>
        <v>40000</v>
      </c>
      <c r="D246">
        <f t="shared" si="11"/>
        <v>239</v>
      </c>
      <c r="E246" s="7">
        <f t="shared" si="12"/>
        <v>9210000</v>
      </c>
      <c r="F246" s="9" t="str">
        <f>IF(AND(E246&gt;0,E245&lt;0),D246-((E246/'Existing Bldg Comparison'!$C$17))," ")</f>
        <v xml:space="preserve"> </v>
      </c>
    </row>
    <row r="247" spans="2:6" x14ac:dyDescent="0.25">
      <c r="B247">
        <f t="shared" si="13"/>
        <v>240</v>
      </c>
      <c r="C247" s="1">
        <f>'Existing Bldg Comparison'!$G$21</f>
        <v>40000</v>
      </c>
      <c r="D247">
        <f t="shared" si="11"/>
        <v>240</v>
      </c>
      <c r="E247" s="7">
        <f t="shared" si="12"/>
        <v>9250000</v>
      </c>
      <c r="F247" s="9" t="str">
        <f>IF(AND(E247&gt;0,E246&lt;0),D247-((E247/'Existing Bldg Comparison'!$C$17))," ")</f>
        <v xml:space="preserve"> </v>
      </c>
    </row>
    <row r="248" spans="2:6" x14ac:dyDescent="0.25">
      <c r="B248">
        <f t="shared" si="13"/>
        <v>241</v>
      </c>
      <c r="C248" s="1">
        <f>'Existing Bldg Comparison'!$G$21</f>
        <v>40000</v>
      </c>
      <c r="D248">
        <f t="shared" si="11"/>
        <v>241</v>
      </c>
      <c r="E248" s="7">
        <f t="shared" si="12"/>
        <v>9290000</v>
      </c>
      <c r="F248" s="9" t="str">
        <f>IF(AND(E248&gt;0,E247&lt;0),D248-((E248/'Existing Bldg Comparison'!$C$17))," ")</f>
        <v xml:space="preserve"> </v>
      </c>
    </row>
    <row r="249" spans="2:6" x14ac:dyDescent="0.25">
      <c r="B249">
        <f t="shared" si="13"/>
        <v>242</v>
      </c>
      <c r="C249" s="1">
        <f>'Existing Bldg Comparison'!$G$21</f>
        <v>40000</v>
      </c>
      <c r="D249">
        <f t="shared" si="11"/>
        <v>242</v>
      </c>
      <c r="E249" s="7">
        <f t="shared" si="12"/>
        <v>9330000</v>
      </c>
      <c r="F249" s="9" t="str">
        <f>IF(AND(E249&gt;0,E248&lt;0),D249-((E249/'Existing Bldg Comparison'!$C$17))," ")</f>
        <v xml:space="preserve"> </v>
      </c>
    </row>
    <row r="250" spans="2:6" x14ac:dyDescent="0.25">
      <c r="B250">
        <f t="shared" si="13"/>
        <v>243</v>
      </c>
      <c r="C250" s="1">
        <f>'Existing Bldg Comparison'!$G$21</f>
        <v>40000</v>
      </c>
      <c r="D250">
        <f t="shared" si="11"/>
        <v>243</v>
      </c>
      <c r="E250" s="7">
        <f t="shared" si="12"/>
        <v>9370000</v>
      </c>
      <c r="F250" s="9" t="str">
        <f>IF(AND(E250&gt;0,E249&lt;0),D250-((E250/'Existing Bldg Comparison'!$C$17))," ")</f>
        <v xml:space="preserve"> </v>
      </c>
    </row>
    <row r="251" spans="2:6" x14ac:dyDescent="0.25">
      <c r="B251">
        <f t="shared" si="13"/>
        <v>244</v>
      </c>
      <c r="C251" s="1">
        <f>'Existing Bldg Comparison'!$G$21</f>
        <v>40000</v>
      </c>
      <c r="D251">
        <f t="shared" si="11"/>
        <v>244</v>
      </c>
      <c r="E251" s="7">
        <f t="shared" si="12"/>
        <v>9410000</v>
      </c>
      <c r="F251" s="9" t="str">
        <f>IF(AND(E251&gt;0,E250&lt;0),D251-((E251/'Existing Bldg Comparison'!$C$17))," ")</f>
        <v xml:space="preserve"> </v>
      </c>
    </row>
    <row r="252" spans="2:6" x14ac:dyDescent="0.25">
      <c r="B252">
        <f t="shared" si="13"/>
        <v>245</v>
      </c>
      <c r="C252" s="1">
        <f>'Existing Bldg Comparison'!$G$21</f>
        <v>40000</v>
      </c>
      <c r="D252">
        <f t="shared" si="11"/>
        <v>245</v>
      </c>
      <c r="E252" s="7">
        <f t="shared" si="12"/>
        <v>9450000</v>
      </c>
      <c r="F252" s="9" t="str">
        <f>IF(AND(E252&gt;0,E251&lt;0),D252-((E252/'Existing Bldg Comparison'!$C$17))," ")</f>
        <v xml:space="preserve"> </v>
      </c>
    </row>
    <row r="253" spans="2:6" x14ac:dyDescent="0.25">
      <c r="B253">
        <f t="shared" si="13"/>
        <v>246</v>
      </c>
      <c r="C253" s="1">
        <f>'Existing Bldg Comparison'!$G$21</f>
        <v>40000</v>
      </c>
      <c r="D253">
        <f t="shared" si="11"/>
        <v>246</v>
      </c>
      <c r="E253" s="7">
        <f t="shared" si="12"/>
        <v>9490000</v>
      </c>
      <c r="F253" s="9" t="str">
        <f>IF(AND(E253&gt;0,E252&lt;0),D253-((E253/'Existing Bldg Comparison'!$C$17))," ")</f>
        <v xml:space="preserve"> </v>
      </c>
    </row>
    <row r="254" spans="2:6" x14ac:dyDescent="0.25">
      <c r="B254">
        <f t="shared" si="13"/>
        <v>247</v>
      </c>
      <c r="C254" s="1">
        <f>'Existing Bldg Comparison'!$G$21</f>
        <v>40000</v>
      </c>
      <c r="D254">
        <f t="shared" si="11"/>
        <v>247</v>
      </c>
      <c r="E254" s="7">
        <f t="shared" si="12"/>
        <v>9530000</v>
      </c>
      <c r="F254" s="9" t="str">
        <f>IF(AND(E254&gt;0,E253&lt;0),D254-((E254/'Existing Bldg Comparison'!$C$17))," ")</f>
        <v xml:space="preserve"> </v>
      </c>
    </row>
    <row r="255" spans="2:6" x14ac:dyDescent="0.25">
      <c r="B255">
        <f t="shared" si="13"/>
        <v>248</v>
      </c>
      <c r="C255" s="1">
        <f>'Existing Bldg Comparison'!$G$21</f>
        <v>40000</v>
      </c>
      <c r="D255">
        <f t="shared" si="11"/>
        <v>248</v>
      </c>
      <c r="E255" s="7">
        <f t="shared" si="12"/>
        <v>9570000</v>
      </c>
      <c r="F255" s="9" t="str">
        <f>IF(AND(E255&gt;0,E254&lt;0),D255-((E255/'Existing Bldg Comparison'!$C$17))," ")</f>
        <v xml:space="preserve"> </v>
      </c>
    </row>
    <row r="256" spans="2:6" x14ac:dyDescent="0.25">
      <c r="B256">
        <f t="shared" si="13"/>
        <v>249</v>
      </c>
      <c r="C256" s="1">
        <f>'Existing Bldg Comparison'!$G$21</f>
        <v>40000</v>
      </c>
      <c r="D256">
        <f t="shared" si="11"/>
        <v>249</v>
      </c>
      <c r="E256" s="7">
        <f t="shared" si="12"/>
        <v>9610000</v>
      </c>
      <c r="F256" s="9" t="str">
        <f>IF(AND(E256&gt;0,E255&lt;0),D256-((E256/'Existing Bldg Comparison'!$C$17))," ")</f>
        <v xml:space="preserve"> </v>
      </c>
    </row>
    <row r="257" spans="2:6" x14ac:dyDescent="0.25">
      <c r="B257">
        <f t="shared" si="13"/>
        <v>250</v>
      </c>
      <c r="C257" s="1">
        <f>'Existing Bldg Comparison'!$G$21</f>
        <v>40000</v>
      </c>
      <c r="D257">
        <f t="shared" si="11"/>
        <v>250</v>
      </c>
      <c r="E257" s="7">
        <f t="shared" si="12"/>
        <v>9650000</v>
      </c>
      <c r="F257" s="9" t="str">
        <f>IF(AND(E257&gt;0,E256&lt;0),D257-((E257/'Existing Bldg Comparison'!$C$17))," ")</f>
        <v xml:space="preserve"> </v>
      </c>
    </row>
    <row r="258" spans="2:6" x14ac:dyDescent="0.25">
      <c r="B258">
        <f t="shared" si="13"/>
        <v>251</v>
      </c>
      <c r="C258" s="1">
        <f>'Existing Bldg Comparison'!$G$21</f>
        <v>40000</v>
      </c>
      <c r="D258">
        <f t="shared" si="11"/>
        <v>251</v>
      </c>
      <c r="E258" s="7">
        <f t="shared" si="12"/>
        <v>9690000</v>
      </c>
      <c r="F258" s="9" t="str">
        <f>IF(AND(E258&gt;0,E257&lt;0),D258-((E258/'Existing Bldg Comparison'!$C$17))," ")</f>
        <v xml:space="preserve"> </v>
      </c>
    </row>
    <row r="259" spans="2:6" x14ac:dyDescent="0.25">
      <c r="B259">
        <f t="shared" si="13"/>
        <v>252</v>
      </c>
      <c r="C259" s="1">
        <f>'Existing Bldg Comparison'!$G$21</f>
        <v>40000</v>
      </c>
      <c r="D259">
        <f t="shared" si="11"/>
        <v>252</v>
      </c>
      <c r="E259" s="7">
        <f t="shared" si="12"/>
        <v>9730000</v>
      </c>
      <c r="F259" s="9" t="str">
        <f>IF(AND(E259&gt;0,E258&lt;0),D259-((E259/'Existing Bldg Comparison'!$C$17))," ")</f>
        <v xml:space="preserve"> </v>
      </c>
    </row>
    <row r="260" spans="2:6" x14ac:dyDescent="0.25">
      <c r="B260">
        <f t="shared" si="13"/>
        <v>253</v>
      </c>
      <c r="C260" s="1">
        <f>'Existing Bldg Comparison'!$G$21</f>
        <v>40000</v>
      </c>
      <c r="D260">
        <f t="shared" si="11"/>
        <v>253</v>
      </c>
      <c r="E260" s="7">
        <f t="shared" si="12"/>
        <v>9770000</v>
      </c>
      <c r="F260" s="9" t="str">
        <f>IF(AND(E260&gt;0,E259&lt;0),D260-((E260/'Existing Bldg Comparison'!$C$17))," ")</f>
        <v xml:space="preserve"> </v>
      </c>
    </row>
    <row r="261" spans="2:6" x14ac:dyDescent="0.25">
      <c r="B261">
        <f t="shared" si="13"/>
        <v>254</v>
      </c>
      <c r="C261" s="1">
        <f>'Existing Bldg Comparison'!$G$21</f>
        <v>40000</v>
      </c>
      <c r="D261">
        <f t="shared" si="11"/>
        <v>254</v>
      </c>
      <c r="E261" s="7">
        <f t="shared" si="12"/>
        <v>9810000</v>
      </c>
      <c r="F261" s="9" t="str">
        <f>IF(AND(E261&gt;0,E260&lt;0),D261-((E261/'Existing Bldg Comparison'!$C$17))," ")</f>
        <v xml:space="preserve"> </v>
      </c>
    </row>
    <row r="262" spans="2:6" x14ac:dyDescent="0.25">
      <c r="B262">
        <f t="shared" si="13"/>
        <v>255</v>
      </c>
      <c r="C262" s="1">
        <f>'Existing Bldg Comparison'!$G$21</f>
        <v>40000</v>
      </c>
      <c r="D262">
        <f t="shared" si="11"/>
        <v>255</v>
      </c>
      <c r="E262" s="7">
        <f t="shared" si="12"/>
        <v>9850000</v>
      </c>
      <c r="F262" s="9" t="str">
        <f>IF(AND(E262&gt;0,E261&lt;0),D262-((E262/'Existing Bldg Comparison'!$C$17))," ")</f>
        <v xml:space="preserve"> </v>
      </c>
    </row>
    <row r="263" spans="2:6" x14ac:dyDescent="0.25">
      <c r="B263">
        <f t="shared" si="13"/>
        <v>256</v>
      </c>
      <c r="C263" s="1">
        <f>'Existing Bldg Comparison'!$G$21</f>
        <v>40000</v>
      </c>
      <c r="D263">
        <f t="shared" si="11"/>
        <v>256</v>
      </c>
      <c r="E263" s="7">
        <f t="shared" si="12"/>
        <v>9890000</v>
      </c>
      <c r="F263" s="9" t="str">
        <f>IF(AND(E263&gt;0,E262&lt;0),D263-((E263/'Existing Bldg Comparison'!$C$17))," ")</f>
        <v xml:space="preserve"> </v>
      </c>
    </row>
    <row r="264" spans="2:6" x14ac:dyDescent="0.25">
      <c r="B264">
        <f t="shared" si="13"/>
        <v>257</v>
      </c>
      <c r="C264" s="1">
        <f>'Existing Bldg Comparison'!$G$21</f>
        <v>40000</v>
      </c>
      <c r="D264">
        <f t="shared" si="11"/>
        <v>257</v>
      </c>
      <c r="E264" s="7">
        <f t="shared" si="12"/>
        <v>9930000</v>
      </c>
      <c r="F264" s="9" t="str">
        <f>IF(AND(E264&gt;0,E263&lt;0),D264-((E264/'Existing Bldg Comparison'!$C$17))," ")</f>
        <v xml:space="preserve"> </v>
      </c>
    </row>
    <row r="265" spans="2:6" x14ac:dyDescent="0.25">
      <c r="B265">
        <f t="shared" si="13"/>
        <v>258</v>
      </c>
      <c r="C265" s="1">
        <f>'Existing Bldg Comparison'!$G$21</f>
        <v>40000</v>
      </c>
      <c r="D265">
        <f t="shared" ref="D265:D328" si="14">D264+1</f>
        <v>258</v>
      </c>
      <c r="E265" s="7">
        <f t="shared" ref="E265:E328" si="15">E264+C265</f>
        <v>9970000</v>
      </c>
      <c r="F265" s="9" t="str">
        <f>IF(AND(E265&gt;0,E264&lt;0),D265-((E265/'Existing Bldg Comparison'!$C$17))," ")</f>
        <v xml:space="preserve"> </v>
      </c>
    </row>
    <row r="266" spans="2:6" x14ac:dyDescent="0.25">
      <c r="B266">
        <f t="shared" ref="B266:B329" si="16">B265+1</f>
        <v>259</v>
      </c>
      <c r="C266" s="1">
        <f>'Existing Bldg Comparison'!$G$21</f>
        <v>40000</v>
      </c>
      <c r="D266">
        <f t="shared" si="14"/>
        <v>259</v>
      </c>
      <c r="E266" s="7">
        <f t="shared" si="15"/>
        <v>10010000</v>
      </c>
      <c r="F266" s="9" t="str">
        <f>IF(AND(E266&gt;0,E265&lt;0),D266-((E266/'Existing Bldg Comparison'!$C$17))," ")</f>
        <v xml:space="preserve"> </v>
      </c>
    </row>
    <row r="267" spans="2:6" x14ac:dyDescent="0.25">
      <c r="B267">
        <f t="shared" si="16"/>
        <v>260</v>
      </c>
      <c r="C267" s="1">
        <f>'Existing Bldg Comparison'!$G$21</f>
        <v>40000</v>
      </c>
      <c r="D267">
        <f t="shared" si="14"/>
        <v>260</v>
      </c>
      <c r="E267" s="7">
        <f t="shared" si="15"/>
        <v>10050000</v>
      </c>
      <c r="F267" s="9" t="str">
        <f>IF(AND(E267&gt;0,E266&lt;0),D267-((E267/'Existing Bldg Comparison'!$C$17))," ")</f>
        <v xml:space="preserve"> </v>
      </c>
    </row>
    <row r="268" spans="2:6" x14ac:dyDescent="0.25">
      <c r="B268">
        <f t="shared" si="16"/>
        <v>261</v>
      </c>
      <c r="C268" s="1">
        <f>'Existing Bldg Comparison'!$G$21</f>
        <v>40000</v>
      </c>
      <c r="D268">
        <f t="shared" si="14"/>
        <v>261</v>
      </c>
      <c r="E268" s="7">
        <f t="shared" si="15"/>
        <v>10090000</v>
      </c>
      <c r="F268" s="9" t="str">
        <f>IF(AND(E268&gt;0,E267&lt;0),D268-((E268/'Existing Bldg Comparison'!$C$17))," ")</f>
        <v xml:space="preserve"> </v>
      </c>
    </row>
    <row r="269" spans="2:6" x14ac:dyDescent="0.25">
      <c r="B269">
        <f t="shared" si="16"/>
        <v>262</v>
      </c>
      <c r="C269" s="1">
        <f>'Existing Bldg Comparison'!$G$21</f>
        <v>40000</v>
      </c>
      <c r="D269">
        <f t="shared" si="14"/>
        <v>262</v>
      </c>
      <c r="E269" s="7">
        <f t="shared" si="15"/>
        <v>10130000</v>
      </c>
      <c r="F269" s="9" t="str">
        <f>IF(AND(E269&gt;0,E268&lt;0),D269-((E269/'Existing Bldg Comparison'!$C$17))," ")</f>
        <v xml:space="preserve"> </v>
      </c>
    </row>
    <row r="270" spans="2:6" x14ac:dyDescent="0.25">
      <c r="B270">
        <f t="shared" si="16"/>
        <v>263</v>
      </c>
      <c r="C270" s="1">
        <f>'Existing Bldg Comparison'!$G$21</f>
        <v>40000</v>
      </c>
      <c r="D270">
        <f t="shared" si="14"/>
        <v>263</v>
      </c>
      <c r="E270" s="7">
        <f t="shared" si="15"/>
        <v>10170000</v>
      </c>
      <c r="F270" s="9" t="str">
        <f>IF(AND(E270&gt;0,E269&lt;0),D270-((E270/'Existing Bldg Comparison'!$C$17))," ")</f>
        <v xml:space="preserve"> </v>
      </c>
    </row>
    <row r="271" spans="2:6" x14ac:dyDescent="0.25">
      <c r="B271">
        <f t="shared" si="16"/>
        <v>264</v>
      </c>
      <c r="C271" s="1">
        <f>'Existing Bldg Comparison'!$G$21</f>
        <v>40000</v>
      </c>
      <c r="D271">
        <f t="shared" si="14"/>
        <v>264</v>
      </c>
      <c r="E271" s="7">
        <f t="shared" si="15"/>
        <v>10210000</v>
      </c>
      <c r="F271" s="9" t="str">
        <f>IF(AND(E271&gt;0,E270&lt;0),D271-((E271/'Existing Bldg Comparison'!$C$17))," ")</f>
        <v xml:space="preserve"> </v>
      </c>
    </row>
    <row r="272" spans="2:6" x14ac:dyDescent="0.25">
      <c r="B272">
        <f t="shared" si="16"/>
        <v>265</v>
      </c>
      <c r="C272" s="1">
        <f>'Existing Bldg Comparison'!$G$21</f>
        <v>40000</v>
      </c>
      <c r="D272">
        <f t="shared" si="14"/>
        <v>265</v>
      </c>
      <c r="E272" s="7">
        <f t="shared" si="15"/>
        <v>10250000</v>
      </c>
      <c r="F272" s="9" t="str">
        <f>IF(AND(E272&gt;0,E271&lt;0),D272-((E272/'Existing Bldg Comparison'!$C$17))," ")</f>
        <v xml:space="preserve"> </v>
      </c>
    </row>
    <row r="273" spans="2:6" x14ac:dyDescent="0.25">
      <c r="B273">
        <f t="shared" si="16"/>
        <v>266</v>
      </c>
      <c r="C273" s="1">
        <f>'Existing Bldg Comparison'!$G$21</f>
        <v>40000</v>
      </c>
      <c r="D273">
        <f t="shared" si="14"/>
        <v>266</v>
      </c>
      <c r="E273" s="7">
        <f t="shared" si="15"/>
        <v>10290000</v>
      </c>
      <c r="F273" s="9" t="str">
        <f>IF(AND(E273&gt;0,E272&lt;0),D273-((E273/'Existing Bldg Comparison'!$C$17))," ")</f>
        <v xml:space="preserve"> </v>
      </c>
    </row>
    <row r="274" spans="2:6" x14ac:dyDescent="0.25">
      <c r="B274">
        <f t="shared" si="16"/>
        <v>267</v>
      </c>
      <c r="C274" s="1">
        <f>'Existing Bldg Comparison'!$G$21</f>
        <v>40000</v>
      </c>
      <c r="D274">
        <f t="shared" si="14"/>
        <v>267</v>
      </c>
      <c r="E274" s="7">
        <f t="shared" si="15"/>
        <v>10330000</v>
      </c>
      <c r="F274" s="9" t="str">
        <f>IF(AND(E274&gt;0,E273&lt;0),D274-((E274/'Existing Bldg Comparison'!$C$17))," ")</f>
        <v xml:space="preserve"> </v>
      </c>
    </row>
    <row r="275" spans="2:6" x14ac:dyDescent="0.25">
      <c r="B275">
        <f t="shared" si="16"/>
        <v>268</v>
      </c>
      <c r="C275" s="1">
        <f>'Existing Bldg Comparison'!$G$21</f>
        <v>40000</v>
      </c>
      <c r="D275">
        <f t="shared" si="14"/>
        <v>268</v>
      </c>
      <c r="E275" s="7">
        <f t="shared" si="15"/>
        <v>10370000</v>
      </c>
      <c r="F275" s="9" t="str">
        <f>IF(AND(E275&gt;0,E274&lt;0),D275-((E275/'Existing Bldg Comparison'!$C$17))," ")</f>
        <v xml:space="preserve"> </v>
      </c>
    </row>
    <row r="276" spans="2:6" x14ac:dyDescent="0.25">
      <c r="B276">
        <f t="shared" si="16"/>
        <v>269</v>
      </c>
      <c r="C276" s="1">
        <f>'Existing Bldg Comparison'!$G$21</f>
        <v>40000</v>
      </c>
      <c r="D276">
        <f t="shared" si="14"/>
        <v>269</v>
      </c>
      <c r="E276" s="7">
        <f t="shared" si="15"/>
        <v>10410000</v>
      </c>
      <c r="F276" s="9" t="str">
        <f>IF(AND(E276&gt;0,E275&lt;0),D276-((E276/'Existing Bldg Comparison'!$C$17))," ")</f>
        <v xml:space="preserve"> </v>
      </c>
    </row>
    <row r="277" spans="2:6" x14ac:dyDescent="0.25">
      <c r="B277">
        <f t="shared" si="16"/>
        <v>270</v>
      </c>
      <c r="C277" s="1">
        <f>'Existing Bldg Comparison'!$G$21</f>
        <v>40000</v>
      </c>
      <c r="D277">
        <f t="shared" si="14"/>
        <v>270</v>
      </c>
      <c r="E277" s="7">
        <f t="shared" si="15"/>
        <v>10450000</v>
      </c>
      <c r="F277" s="9" t="str">
        <f>IF(AND(E277&gt;0,E276&lt;0),D277-((E277/'Existing Bldg Comparison'!$C$17))," ")</f>
        <v xml:space="preserve"> </v>
      </c>
    </row>
    <row r="278" spans="2:6" x14ac:dyDescent="0.25">
      <c r="B278">
        <f t="shared" si="16"/>
        <v>271</v>
      </c>
      <c r="C278" s="1">
        <f>'Existing Bldg Comparison'!$G$21</f>
        <v>40000</v>
      </c>
      <c r="D278">
        <f t="shared" si="14"/>
        <v>271</v>
      </c>
      <c r="E278" s="7">
        <f t="shared" si="15"/>
        <v>10490000</v>
      </c>
      <c r="F278" s="9" t="str">
        <f>IF(AND(E278&gt;0,E277&lt;0),D278-((E278/'Existing Bldg Comparison'!$C$17))," ")</f>
        <v xml:space="preserve"> </v>
      </c>
    </row>
    <row r="279" spans="2:6" x14ac:dyDescent="0.25">
      <c r="B279">
        <f t="shared" si="16"/>
        <v>272</v>
      </c>
      <c r="C279" s="1">
        <f>'Existing Bldg Comparison'!$G$21</f>
        <v>40000</v>
      </c>
      <c r="D279">
        <f t="shared" si="14"/>
        <v>272</v>
      </c>
      <c r="E279" s="7">
        <f t="shared" si="15"/>
        <v>10530000</v>
      </c>
      <c r="F279" s="9" t="str">
        <f>IF(AND(E279&gt;0,E278&lt;0),D279-((E279/'Existing Bldg Comparison'!$C$17))," ")</f>
        <v xml:space="preserve"> </v>
      </c>
    </row>
    <row r="280" spans="2:6" x14ac:dyDescent="0.25">
      <c r="B280">
        <f t="shared" si="16"/>
        <v>273</v>
      </c>
      <c r="C280" s="1">
        <f>'Existing Bldg Comparison'!$G$21</f>
        <v>40000</v>
      </c>
      <c r="D280">
        <f t="shared" si="14"/>
        <v>273</v>
      </c>
      <c r="E280" s="7">
        <f t="shared" si="15"/>
        <v>10570000</v>
      </c>
      <c r="F280" s="9" t="str">
        <f>IF(AND(E280&gt;0,E279&lt;0),D280-((E280/'Existing Bldg Comparison'!$C$17))," ")</f>
        <v xml:space="preserve"> </v>
      </c>
    </row>
    <row r="281" spans="2:6" x14ac:dyDescent="0.25">
      <c r="B281">
        <f t="shared" si="16"/>
        <v>274</v>
      </c>
      <c r="C281" s="1">
        <f>'Existing Bldg Comparison'!$G$21</f>
        <v>40000</v>
      </c>
      <c r="D281">
        <f t="shared" si="14"/>
        <v>274</v>
      </c>
      <c r="E281" s="7">
        <f t="shared" si="15"/>
        <v>10610000</v>
      </c>
      <c r="F281" s="9" t="str">
        <f>IF(AND(E281&gt;0,E280&lt;0),D281-((E281/'Existing Bldg Comparison'!$C$17))," ")</f>
        <v xml:space="preserve"> </v>
      </c>
    </row>
    <row r="282" spans="2:6" x14ac:dyDescent="0.25">
      <c r="B282">
        <f t="shared" si="16"/>
        <v>275</v>
      </c>
      <c r="C282" s="1">
        <f>'Existing Bldg Comparison'!$G$21</f>
        <v>40000</v>
      </c>
      <c r="D282">
        <f t="shared" si="14"/>
        <v>275</v>
      </c>
      <c r="E282" s="7">
        <f t="shared" si="15"/>
        <v>10650000</v>
      </c>
      <c r="F282" s="9" t="str">
        <f>IF(AND(E282&gt;0,E281&lt;0),D282-((E282/'Existing Bldg Comparison'!$C$17))," ")</f>
        <v xml:space="preserve"> </v>
      </c>
    </row>
    <row r="283" spans="2:6" x14ac:dyDescent="0.25">
      <c r="B283">
        <f t="shared" si="16"/>
        <v>276</v>
      </c>
      <c r="C283" s="1">
        <f>'Existing Bldg Comparison'!$G$21</f>
        <v>40000</v>
      </c>
      <c r="D283">
        <f t="shared" si="14"/>
        <v>276</v>
      </c>
      <c r="E283" s="7">
        <f t="shared" si="15"/>
        <v>10690000</v>
      </c>
      <c r="F283" s="9" t="str">
        <f>IF(AND(E283&gt;0,E282&lt;0),D283-((E283/'Existing Bldg Comparison'!$C$17))," ")</f>
        <v xml:space="preserve"> </v>
      </c>
    </row>
    <row r="284" spans="2:6" x14ac:dyDescent="0.25">
      <c r="B284">
        <f t="shared" si="16"/>
        <v>277</v>
      </c>
      <c r="C284" s="1">
        <f>'Existing Bldg Comparison'!$G$21</f>
        <v>40000</v>
      </c>
      <c r="D284">
        <f t="shared" si="14"/>
        <v>277</v>
      </c>
      <c r="E284" s="7">
        <f t="shared" si="15"/>
        <v>10730000</v>
      </c>
      <c r="F284" s="9" t="str">
        <f>IF(AND(E284&gt;0,E283&lt;0),D284-((E284/'Existing Bldg Comparison'!$C$17))," ")</f>
        <v xml:space="preserve"> </v>
      </c>
    </row>
    <row r="285" spans="2:6" x14ac:dyDescent="0.25">
      <c r="B285">
        <f t="shared" si="16"/>
        <v>278</v>
      </c>
      <c r="C285" s="1">
        <f>'Existing Bldg Comparison'!$G$21</f>
        <v>40000</v>
      </c>
      <c r="D285">
        <f t="shared" si="14"/>
        <v>278</v>
      </c>
      <c r="E285" s="7">
        <f t="shared" si="15"/>
        <v>10770000</v>
      </c>
      <c r="F285" s="9" t="str">
        <f>IF(AND(E285&gt;0,E284&lt;0),D285-((E285/'Existing Bldg Comparison'!$C$17))," ")</f>
        <v xml:space="preserve"> </v>
      </c>
    </row>
    <row r="286" spans="2:6" x14ac:dyDescent="0.25">
      <c r="B286">
        <f t="shared" si="16"/>
        <v>279</v>
      </c>
      <c r="C286" s="1">
        <f>'Existing Bldg Comparison'!$G$21</f>
        <v>40000</v>
      </c>
      <c r="D286">
        <f t="shared" si="14"/>
        <v>279</v>
      </c>
      <c r="E286" s="7">
        <f t="shared" si="15"/>
        <v>10810000</v>
      </c>
      <c r="F286" s="9" t="str">
        <f>IF(AND(E286&gt;0,E285&lt;0),D286-((E286/'Existing Bldg Comparison'!$C$17))," ")</f>
        <v xml:space="preserve"> </v>
      </c>
    </row>
    <row r="287" spans="2:6" x14ac:dyDescent="0.25">
      <c r="B287">
        <f t="shared" si="16"/>
        <v>280</v>
      </c>
      <c r="C287" s="1">
        <f>'Existing Bldg Comparison'!$G$21</f>
        <v>40000</v>
      </c>
      <c r="D287">
        <f t="shared" si="14"/>
        <v>280</v>
      </c>
      <c r="E287" s="7">
        <f t="shared" si="15"/>
        <v>10850000</v>
      </c>
      <c r="F287" s="9" t="str">
        <f>IF(AND(E287&gt;0,E286&lt;0),D287-((E287/'Existing Bldg Comparison'!$C$17))," ")</f>
        <v xml:space="preserve"> </v>
      </c>
    </row>
    <row r="288" spans="2:6" x14ac:dyDescent="0.25">
      <c r="B288">
        <f t="shared" si="16"/>
        <v>281</v>
      </c>
      <c r="C288" s="1">
        <f>'Existing Bldg Comparison'!$G$21</f>
        <v>40000</v>
      </c>
      <c r="D288">
        <f t="shared" si="14"/>
        <v>281</v>
      </c>
      <c r="E288" s="7">
        <f t="shared" si="15"/>
        <v>10890000</v>
      </c>
      <c r="F288" s="9" t="str">
        <f>IF(AND(E288&gt;0,E287&lt;0),D288-((E288/'Existing Bldg Comparison'!$C$17))," ")</f>
        <v xml:space="preserve"> </v>
      </c>
    </row>
    <row r="289" spans="2:6" x14ac:dyDescent="0.25">
      <c r="B289">
        <f t="shared" si="16"/>
        <v>282</v>
      </c>
      <c r="C289" s="1">
        <f>'Existing Bldg Comparison'!$G$21</f>
        <v>40000</v>
      </c>
      <c r="D289">
        <f t="shared" si="14"/>
        <v>282</v>
      </c>
      <c r="E289" s="7">
        <f t="shared" si="15"/>
        <v>10930000</v>
      </c>
      <c r="F289" s="9" t="str">
        <f>IF(AND(E289&gt;0,E288&lt;0),D289-((E289/'Existing Bldg Comparison'!$C$17))," ")</f>
        <v xml:space="preserve"> </v>
      </c>
    </row>
    <row r="290" spans="2:6" x14ac:dyDescent="0.25">
      <c r="B290">
        <f t="shared" si="16"/>
        <v>283</v>
      </c>
      <c r="C290" s="1">
        <f>'Existing Bldg Comparison'!$G$21</f>
        <v>40000</v>
      </c>
      <c r="D290">
        <f t="shared" si="14"/>
        <v>283</v>
      </c>
      <c r="E290" s="7">
        <f t="shared" si="15"/>
        <v>10970000</v>
      </c>
      <c r="F290" s="9" t="str">
        <f>IF(AND(E290&gt;0,E289&lt;0),D290-((E290/'Existing Bldg Comparison'!$C$17))," ")</f>
        <v xml:space="preserve"> </v>
      </c>
    </row>
    <row r="291" spans="2:6" x14ac:dyDescent="0.25">
      <c r="B291">
        <f t="shared" si="16"/>
        <v>284</v>
      </c>
      <c r="C291" s="1">
        <f>'Existing Bldg Comparison'!$G$21</f>
        <v>40000</v>
      </c>
      <c r="D291">
        <f t="shared" si="14"/>
        <v>284</v>
      </c>
      <c r="E291" s="7">
        <f t="shared" si="15"/>
        <v>11010000</v>
      </c>
      <c r="F291" s="9" t="str">
        <f>IF(AND(E291&gt;0,E290&lt;0),D291-((E291/'Existing Bldg Comparison'!$C$17))," ")</f>
        <v xml:space="preserve"> </v>
      </c>
    </row>
    <row r="292" spans="2:6" x14ac:dyDescent="0.25">
      <c r="B292">
        <f t="shared" si="16"/>
        <v>285</v>
      </c>
      <c r="C292" s="1">
        <f>'Existing Bldg Comparison'!$G$21</f>
        <v>40000</v>
      </c>
      <c r="D292">
        <f t="shared" si="14"/>
        <v>285</v>
      </c>
      <c r="E292" s="7">
        <f t="shared" si="15"/>
        <v>11050000</v>
      </c>
      <c r="F292" s="9" t="str">
        <f>IF(AND(E292&gt;0,E291&lt;0),D292-((E292/'Existing Bldg Comparison'!$C$17))," ")</f>
        <v xml:space="preserve"> </v>
      </c>
    </row>
    <row r="293" spans="2:6" x14ac:dyDescent="0.25">
      <c r="B293">
        <f t="shared" si="16"/>
        <v>286</v>
      </c>
      <c r="C293" s="1">
        <f>'Existing Bldg Comparison'!$G$21</f>
        <v>40000</v>
      </c>
      <c r="D293">
        <f t="shared" si="14"/>
        <v>286</v>
      </c>
      <c r="E293" s="7">
        <f t="shared" si="15"/>
        <v>11090000</v>
      </c>
      <c r="F293" s="9" t="str">
        <f>IF(AND(E293&gt;0,E292&lt;0),D293-((E293/'Existing Bldg Comparison'!$C$17))," ")</f>
        <v xml:space="preserve"> </v>
      </c>
    </row>
    <row r="294" spans="2:6" x14ac:dyDescent="0.25">
      <c r="B294">
        <f t="shared" si="16"/>
        <v>287</v>
      </c>
      <c r="C294" s="1">
        <f>'Existing Bldg Comparison'!$G$21</f>
        <v>40000</v>
      </c>
      <c r="D294">
        <f t="shared" si="14"/>
        <v>287</v>
      </c>
      <c r="E294" s="7">
        <f t="shared" si="15"/>
        <v>11130000</v>
      </c>
      <c r="F294" s="9" t="str">
        <f>IF(AND(E294&gt;0,E293&lt;0),D294-((E294/'Existing Bldg Comparison'!$C$17))," ")</f>
        <v xml:space="preserve"> </v>
      </c>
    </row>
    <row r="295" spans="2:6" x14ac:dyDescent="0.25">
      <c r="B295">
        <f t="shared" si="16"/>
        <v>288</v>
      </c>
      <c r="C295" s="1">
        <f>'Existing Bldg Comparison'!$G$21</f>
        <v>40000</v>
      </c>
      <c r="D295">
        <f t="shared" si="14"/>
        <v>288</v>
      </c>
      <c r="E295" s="7">
        <f t="shared" si="15"/>
        <v>11170000</v>
      </c>
      <c r="F295" s="9" t="str">
        <f>IF(AND(E295&gt;0,E294&lt;0),D295-((E295/'Existing Bldg Comparison'!$C$17))," ")</f>
        <v xml:space="preserve"> </v>
      </c>
    </row>
    <row r="296" spans="2:6" x14ac:dyDescent="0.25">
      <c r="B296">
        <f t="shared" si="16"/>
        <v>289</v>
      </c>
      <c r="C296" s="1">
        <f>'Existing Bldg Comparison'!$G$21</f>
        <v>40000</v>
      </c>
      <c r="D296">
        <f t="shared" si="14"/>
        <v>289</v>
      </c>
      <c r="E296" s="7">
        <f t="shared" si="15"/>
        <v>11210000</v>
      </c>
      <c r="F296" s="9" t="str">
        <f>IF(AND(E296&gt;0,E295&lt;0),D296-((E296/'Existing Bldg Comparison'!$C$17))," ")</f>
        <v xml:space="preserve"> </v>
      </c>
    </row>
    <row r="297" spans="2:6" x14ac:dyDescent="0.25">
      <c r="B297">
        <f t="shared" si="16"/>
        <v>290</v>
      </c>
      <c r="C297" s="1">
        <f>'Existing Bldg Comparison'!$G$21</f>
        <v>40000</v>
      </c>
      <c r="D297">
        <f t="shared" si="14"/>
        <v>290</v>
      </c>
      <c r="E297" s="7">
        <f t="shared" si="15"/>
        <v>11250000</v>
      </c>
      <c r="F297" s="9" t="str">
        <f>IF(AND(E297&gt;0,E296&lt;0),D297-((E297/'Existing Bldg Comparison'!$C$17))," ")</f>
        <v xml:space="preserve"> </v>
      </c>
    </row>
    <row r="298" spans="2:6" x14ac:dyDescent="0.25">
      <c r="B298">
        <f t="shared" si="16"/>
        <v>291</v>
      </c>
      <c r="C298" s="1">
        <f>'Existing Bldg Comparison'!$G$21</f>
        <v>40000</v>
      </c>
      <c r="D298">
        <f t="shared" si="14"/>
        <v>291</v>
      </c>
      <c r="E298" s="7">
        <f t="shared" si="15"/>
        <v>11290000</v>
      </c>
      <c r="F298" s="9" t="str">
        <f>IF(AND(E298&gt;0,E297&lt;0),D298-((E298/'Existing Bldg Comparison'!$C$17))," ")</f>
        <v xml:space="preserve"> </v>
      </c>
    </row>
    <row r="299" spans="2:6" x14ac:dyDescent="0.25">
      <c r="B299">
        <f t="shared" si="16"/>
        <v>292</v>
      </c>
      <c r="C299" s="1">
        <f>'Existing Bldg Comparison'!$G$21</f>
        <v>40000</v>
      </c>
      <c r="D299">
        <f t="shared" si="14"/>
        <v>292</v>
      </c>
      <c r="E299" s="7">
        <f t="shared" si="15"/>
        <v>11330000</v>
      </c>
      <c r="F299" s="9" t="str">
        <f>IF(AND(E299&gt;0,E298&lt;0),D299-((E299/'Existing Bldg Comparison'!$C$17))," ")</f>
        <v xml:space="preserve"> </v>
      </c>
    </row>
    <row r="300" spans="2:6" x14ac:dyDescent="0.25">
      <c r="B300">
        <f t="shared" si="16"/>
        <v>293</v>
      </c>
      <c r="C300" s="1">
        <f>'Existing Bldg Comparison'!$G$21</f>
        <v>40000</v>
      </c>
      <c r="D300">
        <f t="shared" si="14"/>
        <v>293</v>
      </c>
      <c r="E300" s="7">
        <f t="shared" si="15"/>
        <v>11370000</v>
      </c>
      <c r="F300" s="9" t="str">
        <f>IF(AND(E300&gt;0,E299&lt;0),D300-((E300/'Existing Bldg Comparison'!$C$17))," ")</f>
        <v xml:space="preserve"> </v>
      </c>
    </row>
    <row r="301" spans="2:6" x14ac:dyDescent="0.25">
      <c r="B301">
        <f t="shared" si="16"/>
        <v>294</v>
      </c>
      <c r="C301" s="1">
        <f>'Existing Bldg Comparison'!$G$21</f>
        <v>40000</v>
      </c>
      <c r="D301">
        <f t="shared" si="14"/>
        <v>294</v>
      </c>
      <c r="E301" s="7">
        <f t="shared" si="15"/>
        <v>11410000</v>
      </c>
      <c r="F301" s="9" t="str">
        <f>IF(AND(E301&gt;0,E300&lt;0),D301-((E301/'Existing Bldg Comparison'!$C$17))," ")</f>
        <v xml:space="preserve"> </v>
      </c>
    </row>
    <row r="302" spans="2:6" x14ac:dyDescent="0.25">
      <c r="B302">
        <f t="shared" si="16"/>
        <v>295</v>
      </c>
      <c r="C302" s="1">
        <f>'Existing Bldg Comparison'!$G$21</f>
        <v>40000</v>
      </c>
      <c r="D302">
        <f t="shared" si="14"/>
        <v>295</v>
      </c>
      <c r="E302" s="7">
        <f t="shared" si="15"/>
        <v>11450000</v>
      </c>
      <c r="F302" s="9" t="str">
        <f>IF(AND(E302&gt;0,E301&lt;0),D302-((E302/'Existing Bldg Comparison'!$C$17))," ")</f>
        <v xml:space="preserve"> </v>
      </c>
    </row>
    <row r="303" spans="2:6" x14ac:dyDescent="0.25">
      <c r="B303">
        <f t="shared" si="16"/>
        <v>296</v>
      </c>
      <c r="C303" s="1">
        <f>'Existing Bldg Comparison'!$G$21</f>
        <v>40000</v>
      </c>
      <c r="D303">
        <f t="shared" si="14"/>
        <v>296</v>
      </c>
      <c r="E303" s="7">
        <f t="shared" si="15"/>
        <v>11490000</v>
      </c>
      <c r="F303" s="9" t="str">
        <f>IF(AND(E303&gt;0,E302&lt;0),D303-((E303/'Existing Bldg Comparison'!$C$17))," ")</f>
        <v xml:space="preserve"> </v>
      </c>
    </row>
    <row r="304" spans="2:6" x14ac:dyDescent="0.25">
      <c r="B304">
        <f t="shared" si="16"/>
        <v>297</v>
      </c>
      <c r="C304" s="1">
        <f>'Existing Bldg Comparison'!$G$21</f>
        <v>40000</v>
      </c>
      <c r="D304">
        <f t="shared" si="14"/>
        <v>297</v>
      </c>
      <c r="E304" s="7">
        <f t="shared" si="15"/>
        <v>11530000</v>
      </c>
      <c r="F304" s="9" t="str">
        <f>IF(AND(E304&gt;0,E303&lt;0),D304-((E304/'Existing Bldg Comparison'!$C$17))," ")</f>
        <v xml:space="preserve"> </v>
      </c>
    </row>
    <row r="305" spans="2:6" x14ac:dyDescent="0.25">
      <c r="B305">
        <f t="shared" si="16"/>
        <v>298</v>
      </c>
      <c r="C305" s="1">
        <f>'Existing Bldg Comparison'!$G$21</f>
        <v>40000</v>
      </c>
      <c r="D305">
        <f t="shared" si="14"/>
        <v>298</v>
      </c>
      <c r="E305" s="7">
        <f t="shared" si="15"/>
        <v>11570000</v>
      </c>
      <c r="F305" s="9" t="str">
        <f>IF(AND(E305&gt;0,E304&lt;0),D305-((E305/'Existing Bldg Comparison'!$C$17))," ")</f>
        <v xml:space="preserve"> </v>
      </c>
    </row>
    <row r="306" spans="2:6" x14ac:dyDescent="0.25">
      <c r="B306">
        <f t="shared" si="16"/>
        <v>299</v>
      </c>
      <c r="C306" s="1">
        <f>'Existing Bldg Comparison'!$G$21</f>
        <v>40000</v>
      </c>
      <c r="D306">
        <f t="shared" si="14"/>
        <v>299</v>
      </c>
      <c r="E306" s="7">
        <f t="shared" si="15"/>
        <v>11610000</v>
      </c>
      <c r="F306" s="9" t="str">
        <f>IF(AND(E306&gt;0,E305&lt;0),D306-((E306/'Existing Bldg Comparison'!$C$17))," ")</f>
        <v xml:space="preserve"> </v>
      </c>
    </row>
    <row r="307" spans="2:6" x14ac:dyDescent="0.25">
      <c r="B307">
        <f t="shared" si="16"/>
        <v>300</v>
      </c>
      <c r="C307" s="1">
        <f>'Existing Bldg Comparison'!$G$21</f>
        <v>40000</v>
      </c>
      <c r="D307">
        <f t="shared" si="14"/>
        <v>300</v>
      </c>
      <c r="E307" s="7">
        <f t="shared" si="15"/>
        <v>11650000</v>
      </c>
      <c r="F307" s="9" t="str">
        <f>IF(AND(E307&gt;0,E306&lt;0),D307-((E307/'Existing Bldg Comparison'!$C$17))," ")</f>
        <v xml:space="preserve"> </v>
      </c>
    </row>
    <row r="308" spans="2:6" x14ac:dyDescent="0.25">
      <c r="B308">
        <f t="shared" si="16"/>
        <v>301</v>
      </c>
      <c r="C308" s="1">
        <f>'Existing Bldg Comparison'!$G$21</f>
        <v>40000</v>
      </c>
      <c r="D308">
        <f t="shared" si="14"/>
        <v>301</v>
      </c>
      <c r="E308" s="7">
        <f t="shared" si="15"/>
        <v>11690000</v>
      </c>
      <c r="F308" s="9" t="str">
        <f>IF(AND(E308&gt;0,E307&lt;0),D308-((E308/'Existing Bldg Comparison'!$C$17))," ")</f>
        <v xml:space="preserve"> </v>
      </c>
    </row>
    <row r="309" spans="2:6" x14ac:dyDescent="0.25">
      <c r="B309">
        <f t="shared" si="16"/>
        <v>302</v>
      </c>
      <c r="C309" s="1">
        <f>'Existing Bldg Comparison'!$G$21</f>
        <v>40000</v>
      </c>
      <c r="D309">
        <f t="shared" si="14"/>
        <v>302</v>
      </c>
      <c r="E309" s="7">
        <f t="shared" si="15"/>
        <v>11730000</v>
      </c>
      <c r="F309" s="9" t="str">
        <f>IF(AND(E309&gt;0,E308&lt;0),D309-((E309/'Existing Bldg Comparison'!$C$17))," ")</f>
        <v xml:space="preserve"> </v>
      </c>
    </row>
    <row r="310" spans="2:6" x14ac:dyDescent="0.25">
      <c r="B310">
        <f t="shared" si="16"/>
        <v>303</v>
      </c>
      <c r="C310" s="1">
        <f>'Existing Bldg Comparison'!$G$21</f>
        <v>40000</v>
      </c>
      <c r="D310">
        <f t="shared" si="14"/>
        <v>303</v>
      </c>
      <c r="E310" s="7">
        <f t="shared" si="15"/>
        <v>11770000</v>
      </c>
      <c r="F310" s="9" t="str">
        <f>IF(AND(E310&gt;0,E309&lt;0),D310-((E310/'Existing Bldg Comparison'!$C$17))," ")</f>
        <v xml:space="preserve"> </v>
      </c>
    </row>
    <row r="311" spans="2:6" x14ac:dyDescent="0.25">
      <c r="B311">
        <f t="shared" si="16"/>
        <v>304</v>
      </c>
      <c r="C311" s="1">
        <f>'Existing Bldg Comparison'!$G$21</f>
        <v>40000</v>
      </c>
      <c r="D311">
        <f t="shared" si="14"/>
        <v>304</v>
      </c>
      <c r="E311" s="7">
        <f t="shared" si="15"/>
        <v>11810000</v>
      </c>
      <c r="F311" s="9" t="str">
        <f>IF(AND(E311&gt;0,E310&lt;0),D311-((E311/'Existing Bldg Comparison'!$C$17))," ")</f>
        <v xml:space="preserve"> </v>
      </c>
    </row>
    <row r="312" spans="2:6" x14ac:dyDescent="0.25">
      <c r="B312">
        <f t="shared" si="16"/>
        <v>305</v>
      </c>
      <c r="C312" s="1">
        <f>'Existing Bldg Comparison'!$G$21</f>
        <v>40000</v>
      </c>
      <c r="D312">
        <f t="shared" si="14"/>
        <v>305</v>
      </c>
      <c r="E312" s="7">
        <f t="shared" si="15"/>
        <v>11850000</v>
      </c>
      <c r="F312" s="9" t="str">
        <f>IF(AND(E312&gt;0,E311&lt;0),D312-((E312/'Existing Bldg Comparison'!$C$17))," ")</f>
        <v xml:space="preserve"> </v>
      </c>
    </row>
    <row r="313" spans="2:6" x14ac:dyDescent="0.25">
      <c r="B313">
        <f t="shared" si="16"/>
        <v>306</v>
      </c>
      <c r="C313" s="1">
        <f>'Existing Bldg Comparison'!$G$21</f>
        <v>40000</v>
      </c>
      <c r="D313">
        <f t="shared" si="14"/>
        <v>306</v>
      </c>
      <c r="E313" s="7">
        <f t="shared" si="15"/>
        <v>11890000</v>
      </c>
      <c r="F313" s="9" t="str">
        <f>IF(AND(E313&gt;0,E312&lt;0),D313-((E313/'Existing Bldg Comparison'!$C$17))," ")</f>
        <v xml:space="preserve"> </v>
      </c>
    </row>
    <row r="314" spans="2:6" x14ac:dyDescent="0.25">
      <c r="B314">
        <f t="shared" si="16"/>
        <v>307</v>
      </c>
      <c r="C314" s="1">
        <f>'Existing Bldg Comparison'!$G$21</f>
        <v>40000</v>
      </c>
      <c r="D314">
        <f t="shared" si="14"/>
        <v>307</v>
      </c>
      <c r="E314" s="7">
        <f t="shared" si="15"/>
        <v>11930000</v>
      </c>
      <c r="F314" s="9" t="str">
        <f>IF(AND(E314&gt;0,E313&lt;0),D314-((E314/'Existing Bldg Comparison'!$C$17))," ")</f>
        <v xml:space="preserve"> </v>
      </c>
    </row>
    <row r="315" spans="2:6" x14ac:dyDescent="0.25">
      <c r="B315">
        <f t="shared" si="16"/>
        <v>308</v>
      </c>
      <c r="C315" s="1">
        <f>'Existing Bldg Comparison'!$G$21</f>
        <v>40000</v>
      </c>
      <c r="D315">
        <f t="shared" si="14"/>
        <v>308</v>
      </c>
      <c r="E315" s="7">
        <f t="shared" si="15"/>
        <v>11970000</v>
      </c>
      <c r="F315" s="9" t="str">
        <f>IF(AND(E315&gt;0,E314&lt;0),D315-((E315/'Existing Bldg Comparison'!$C$17))," ")</f>
        <v xml:space="preserve"> </v>
      </c>
    </row>
    <row r="316" spans="2:6" x14ac:dyDescent="0.25">
      <c r="B316">
        <f t="shared" si="16"/>
        <v>309</v>
      </c>
      <c r="C316" s="1">
        <f>'Existing Bldg Comparison'!$G$21</f>
        <v>40000</v>
      </c>
      <c r="D316">
        <f t="shared" si="14"/>
        <v>309</v>
      </c>
      <c r="E316" s="7">
        <f t="shared" si="15"/>
        <v>12010000</v>
      </c>
      <c r="F316" s="9" t="str">
        <f>IF(AND(E316&gt;0,E315&lt;0),D316-((E316/'Existing Bldg Comparison'!$C$17))," ")</f>
        <v xml:space="preserve"> </v>
      </c>
    </row>
    <row r="317" spans="2:6" x14ac:dyDescent="0.25">
      <c r="B317">
        <f t="shared" si="16"/>
        <v>310</v>
      </c>
      <c r="C317" s="1">
        <f>'Existing Bldg Comparison'!$G$21</f>
        <v>40000</v>
      </c>
      <c r="D317">
        <f t="shared" si="14"/>
        <v>310</v>
      </c>
      <c r="E317" s="7">
        <f t="shared" si="15"/>
        <v>12050000</v>
      </c>
      <c r="F317" s="9" t="str">
        <f>IF(AND(E317&gt;0,E316&lt;0),D317-((E317/'Existing Bldg Comparison'!$C$17))," ")</f>
        <v xml:space="preserve"> </v>
      </c>
    </row>
    <row r="318" spans="2:6" x14ac:dyDescent="0.25">
      <c r="B318">
        <f t="shared" si="16"/>
        <v>311</v>
      </c>
      <c r="C318" s="1">
        <f>'Existing Bldg Comparison'!$G$21</f>
        <v>40000</v>
      </c>
      <c r="D318">
        <f t="shared" si="14"/>
        <v>311</v>
      </c>
      <c r="E318" s="7">
        <f t="shared" si="15"/>
        <v>12090000</v>
      </c>
      <c r="F318" s="9" t="str">
        <f>IF(AND(E318&gt;0,E317&lt;0),D318-((E318/'Existing Bldg Comparison'!$C$17))," ")</f>
        <v xml:space="preserve"> </v>
      </c>
    </row>
    <row r="319" spans="2:6" x14ac:dyDescent="0.25">
      <c r="B319">
        <f t="shared" si="16"/>
        <v>312</v>
      </c>
      <c r="C319" s="1">
        <f>'Existing Bldg Comparison'!$G$21</f>
        <v>40000</v>
      </c>
      <c r="D319">
        <f t="shared" si="14"/>
        <v>312</v>
      </c>
      <c r="E319" s="7">
        <f t="shared" si="15"/>
        <v>12130000</v>
      </c>
      <c r="F319" s="9" t="str">
        <f>IF(AND(E319&gt;0,E318&lt;0),D319-((E319/'Existing Bldg Comparison'!$C$17))," ")</f>
        <v xml:space="preserve"> </v>
      </c>
    </row>
    <row r="320" spans="2:6" x14ac:dyDescent="0.25">
      <c r="B320">
        <f t="shared" si="16"/>
        <v>313</v>
      </c>
      <c r="C320" s="1">
        <f>'Existing Bldg Comparison'!$G$21</f>
        <v>40000</v>
      </c>
      <c r="D320">
        <f t="shared" si="14"/>
        <v>313</v>
      </c>
      <c r="E320" s="7">
        <f t="shared" si="15"/>
        <v>12170000</v>
      </c>
      <c r="F320" s="9" t="str">
        <f>IF(AND(E320&gt;0,E319&lt;0),D320-((E320/'Existing Bldg Comparison'!$C$17))," ")</f>
        <v xml:space="preserve"> </v>
      </c>
    </row>
    <row r="321" spans="2:6" x14ac:dyDescent="0.25">
      <c r="B321">
        <f t="shared" si="16"/>
        <v>314</v>
      </c>
      <c r="C321" s="1">
        <f>'Existing Bldg Comparison'!$G$21</f>
        <v>40000</v>
      </c>
      <c r="D321">
        <f t="shared" si="14"/>
        <v>314</v>
      </c>
      <c r="E321" s="7">
        <f t="shared" si="15"/>
        <v>12210000</v>
      </c>
      <c r="F321" s="9" t="str">
        <f>IF(AND(E321&gt;0,E320&lt;0),D321-((E321/'Existing Bldg Comparison'!$C$17))," ")</f>
        <v xml:space="preserve"> </v>
      </c>
    </row>
    <row r="322" spans="2:6" x14ac:dyDescent="0.25">
      <c r="B322">
        <f t="shared" si="16"/>
        <v>315</v>
      </c>
      <c r="C322" s="1">
        <f>'Existing Bldg Comparison'!$G$21</f>
        <v>40000</v>
      </c>
      <c r="D322">
        <f t="shared" si="14"/>
        <v>315</v>
      </c>
      <c r="E322" s="7">
        <f t="shared" si="15"/>
        <v>12250000</v>
      </c>
      <c r="F322" s="9" t="str">
        <f>IF(AND(E322&gt;0,E321&lt;0),D322-((E322/'Existing Bldg Comparison'!$C$17))," ")</f>
        <v xml:space="preserve"> </v>
      </c>
    </row>
    <row r="323" spans="2:6" x14ac:dyDescent="0.25">
      <c r="B323">
        <f t="shared" si="16"/>
        <v>316</v>
      </c>
      <c r="C323" s="1">
        <f>'Existing Bldg Comparison'!$G$21</f>
        <v>40000</v>
      </c>
      <c r="D323">
        <f t="shared" si="14"/>
        <v>316</v>
      </c>
      <c r="E323" s="7">
        <f t="shared" si="15"/>
        <v>12290000</v>
      </c>
      <c r="F323" s="9" t="str">
        <f>IF(AND(E323&gt;0,E322&lt;0),D323-((E323/'Existing Bldg Comparison'!$C$17))," ")</f>
        <v xml:space="preserve"> </v>
      </c>
    </row>
    <row r="324" spans="2:6" x14ac:dyDescent="0.25">
      <c r="B324">
        <f t="shared" si="16"/>
        <v>317</v>
      </c>
      <c r="C324" s="1">
        <f>'Existing Bldg Comparison'!$G$21</f>
        <v>40000</v>
      </c>
      <c r="D324">
        <f t="shared" si="14"/>
        <v>317</v>
      </c>
      <c r="E324" s="7">
        <f t="shared" si="15"/>
        <v>12330000</v>
      </c>
      <c r="F324" s="9" t="str">
        <f>IF(AND(E324&gt;0,E323&lt;0),D324-((E324/'Existing Bldg Comparison'!$C$17))," ")</f>
        <v xml:space="preserve"> </v>
      </c>
    </row>
    <row r="325" spans="2:6" x14ac:dyDescent="0.25">
      <c r="B325">
        <f t="shared" si="16"/>
        <v>318</v>
      </c>
      <c r="C325" s="1">
        <f>'Existing Bldg Comparison'!$G$21</f>
        <v>40000</v>
      </c>
      <c r="D325">
        <f t="shared" si="14"/>
        <v>318</v>
      </c>
      <c r="E325" s="7">
        <f t="shared" si="15"/>
        <v>12370000</v>
      </c>
      <c r="F325" s="9" t="str">
        <f>IF(AND(E325&gt;0,E324&lt;0),D325-((E325/'Existing Bldg Comparison'!$C$17))," ")</f>
        <v xml:space="preserve"> </v>
      </c>
    </row>
    <row r="326" spans="2:6" x14ac:dyDescent="0.25">
      <c r="B326">
        <f t="shared" si="16"/>
        <v>319</v>
      </c>
      <c r="C326" s="1">
        <f>'Existing Bldg Comparison'!$G$21</f>
        <v>40000</v>
      </c>
      <c r="D326">
        <f t="shared" si="14"/>
        <v>319</v>
      </c>
      <c r="E326" s="7">
        <f t="shared" si="15"/>
        <v>12410000</v>
      </c>
      <c r="F326" s="9" t="str">
        <f>IF(AND(E326&gt;0,E325&lt;0),D326-((E326/'Existing Bldg Comparison'!$C$17))," ")</f>
        <v xml:space="preserve"> </v>
      </c>
    </row>
    <row r="327" spans="2:6" x14ac:dyDescent="0.25">
      <c r="B327">
        <f t="shared" si="16"/>
        <v>320</v>
      </c>
      <c r="C327" s="1">
        <f>'Existing Bldg Comparison'!$G$21</f>
        <v>40000</v>
      </c>
      <c r="D327">
        <f t="shared" si="14"/>
        <v>320</v>
      </c>
      <c r="E327" s="7">
        <f t="shared" si="15"/>
        <v>12450000</v>
      </c>
      <c r="F327" s="9" t="str">
        <f>IF(AND(E327&gt;0,E326&lt;0),D327-((E327/'Existing Bldg Comparison'!$C$17))," ")</f>
        <v xml:space="preserve"> </v>
      </c>
    </row>
    <row r="328" spans="2:6" x14ac:dyDescent="0.25">
      <c r="B328">
        <f t="shared" si="16"/>
        <v>321</v>
      </c>
      <c r="C328" s="1">
        <f>'Existing Bldg Comparison'!$G$21</f>
        <v>40000</v>
      </c>
      <c r="D328">
        <f t="shared" si="14"/>
        <v>321</v>
      </c>
      <c r="E328" s="7">
        <f t="shared" si="15"/>
        <v>12490000</v>
      </c>
      <c r="F328" s="9" t="str">
        <f>IF(AND(E328&gt;0,E327&lt;0),D328-((E328/'Existing Bldg Comparison'!$C$17))," ")</f>
        <v xml:space="preserve"> </v>
      </c>
    </row>
    <row r="329" spans="2:6" x14ac:dyDescent="0.25">
      <c r="B329">
        <f t="shared" si="16"/>
        <v>322</v>
      </c>
      <c r="C329" s="1">
        <f>'Existing Bldg Comparison'!$G$21</f>
        <v>40000</v>
      </c>
      <c r="D329">
        <f t="shared" ref="D329:D366" si="17">D328+1</f>
        <v>322</v>
      </c>
      <c r="E329" s="7">
        <f t="shared" ref="E329:E366" si="18">E328+C329</f>
        <v>12530000</v>
      </c>
      <c r="F329" s="9" t="str">
        <f>IF(AND(E329&gt;0,E328&lt;0),D329-((E329/'Existing Bldg Comparison'!$C$17))," ")</f>
        <v xml:space="preserve"> </v>
      </c>
    </row>
    <row r="330" spans="2:6" x14ac:dyDescent="0.25">
      <c r="B330">
        <f t="shared" ref="B330:B366" si="19">B329+1</f>
        <v>323</v>
      </c>
      <c r="C330" s="1">
        <f>'Existing Bldg Comparison'!$G$21</f>
        <v>40000</v>
      </c>
      <c r="D330">
        <f t="shared" si="17"/>
        <v>323</v>
      </c>
      <c r="E330" s="7">
        <f t="shared" si="18"/>
        <v>12570000</v>
      </c>
      <c r="F330" s="9" t="str">
        <f>IF(AND(E330&gt;0,E329&lt;0),D330-((E330/'Existing Bldg Comparison'!$C$17))," ")</f>
        <v xml:space="preserve"> </v>
      </c>
    </row>
    <row r="331" spans="2:6" x14ac:dyDescent="0.25">
      <c r="B331">
        <f t="shared" si="19"/>
        <v>324</v>
      </c>
      <c r="C331" s="1">
        <f>'Existing Bldg Comparison'!$G$21</f>
        <v>40000</v>
      </c>
      <c r="D331">
        <f t="shared" si="17"/>
        <v>324</v>
      </c>
      <c r="E331" s="7">
        <f t="shared" si="18"/>
        <v>12610000</v>
      </c>
      <c r="F331" s="9" t="str">
        <f>IF(AND(E331&gt;0,E330&lt;0),D331-((E331/'Existing Bldg Comparison'!$C$17))," ")</f>
        <v xml:space="preserve"> </v>
      </c>
    </row>
    <row r="332" spans="2:6" x14ac:dyDescent="0.25">
      <c r="B332">
        <f t="shared" si="19"/>
        <v>325</v>
      </c>
      <c r="C332" s="1">
        <f>'Existing Bldg Comparison'!$G$21</f>
        <v>40000</v>
      </c>
      <c r="D332">
        <f t="shared" si="17"/>
        <v>325</v>
      </c>
      <c r="E332" s="7">
        <f t="shared" si="18"/>
        <v>12650000</v>
      </c>
      <c r="F332" s="9" t="str">
        <f>IF(AND(E332&gt;0,E331&lt;0),D332-((E332/'Existing Bldg Comparison'!$C$17))," ")</f>
        <v xml:space="preserve"> </v>
      </c>
    </row>
    <row r="333" spans="2:6" x14ac:dyDescent="0.25">
      <c r="B333">
        <f t="shared" si="19"/>
        <v>326</v>
      </c>
      <c r="C333" s="1">
        <f>'Existing Bldg Comparison'!$G$21</f>
        <v>40000</v>
      </c>
      <c r="D333">
        <f t="shared" si="17"/>
        <v>326</v>
      </c>
      <c r="E333" s="7">
        <f t="shared" si="18"/>
        <v>12690000</v>
      </c>
      <c r="F333" s="9" t="str">
        <f>IF(AND(E333&gt;0,E332&lt;0),D333-((E333/'Existing Bldg Comparison'!$C$17))," ")</f>
        <v xml:space="preserve"> </v>
      </c>
    </row>
    <row r="334" spans="2:6" x14ac:dyDescent="0.25">
      <c r="B334">
        <f t="shared" si="19"/>
        <v>327</v>
      </c>
      <c r="C334" s="1">
        <f>'Existing Bldg Comparison'!$G$21</f>
        <v>40000</v>
      </c>
      <c r="D334">
        <f t="shared" si="17"/>
        <v>327</v>
      </c>
      <c r="E334" s="7">
        <f t="shared" si="18"/>
        <v>12730000</v>
      </c>
      <c r="F334" s="9" t="str">
        <f>IF(AND(E334&gt;0,E333&lt;0),D334-((E334/'Existing Bldg Comparison'!$C$17))," ")</f>
        <v xml:space="preserve"> </v>
      </c>
    </row>
    <row r="335" spans="2:6" x14ac:dyDescent="0.25">
      <c r="B335">
        <f t="shared" si="19"/>
        <v>328</v>
      </c>
      <c r="C335" s="1">
        <f>'Existing Bldg Comparison'!$G$21</f>
        <v>40000</v>
      </c>
      <c r="D335">
        <f t="shared" si="17"/>
        <v>328</v>
      </c>
      <c r="E335" s="7">
        <f t="shared" si="18"/>
        <v>12770000</v>
      </c>
      <c r="F335" s="9" t="str">
        <f>IF(AND(E335&gt;0,E334&lt;0),D335-((E335/'Existing Bldg Comparison'!$C$17))," ")</f>
        <v xml:space="preserve"> </v>
      </c>
    </row>
    <row r="336" spans="2:6" x14ac:dyDescent="0.25">
      <c r="B336">
        <f t="shared" si="19"/>
        <v>329</v>
      </c>
      <c r="C336" s="1">
        <f>'Existing Bldg Comparison'!$G$21</f>
        <v>40000</v>
      </c>
      <c r="D336">
        <f t="shared" si="17"/>
        <v>329</v>
      </c>
      <c r="E336" s="7">
        <f t="shared" si="18"/>
        <v>12810000</v>
      </c>
      <c r="F336" s="9" t="str">
        <f>IF(AND(E336&gt;0,E335&lt;0),D336-((E336/'Existing Bldg Comparison'!$C$17))," ")</f>
        <v xml:space="preserve"> </v>
      </c>
    </row>
    <row r="337" spans="2:6" x14ac:dyDescent="0.25">
      <c r="B337">
        <f t="shared" si="19"/>
        <v>330</v>
      </c>
      <c r="C337" s="1">
        <f>'Existing Bldg Comparison'!$G$21</f>
        <v>40000</v>
      </c>
      <c r="D337">
        <f t="shared" si="17"/>
        <v>330</v>
      </c>
      <c r="E337" s="7">
        <f t="shared" si="18"/>
        <v>12850000</v>
      </c>
      <c r="F337" s="9" t="str">
        <f>IF(AND(E337&gt;0,E336&lt;0),D337-((E337/'Existing Bldg Comparison'!$C$17))," ")</f>
        <v xml:space="preserve"> </v>
      </c>
    </row>
    <row r="338" spans="2:6" x14ac:dyDescent="0.25">
      <c r="B338">
        <f t="shared" si="19"/>
        <v>331</v>
      </c>
      <c r="C338" s="1">
        <f>'Existing Bldg Comparison'!$G$21</f>
        <v>40000</v>
      </c>
      <c r="D338">
        <f t="shared" si="17"/>
        <v>331</v>
      </c>
      <c r="E338" s="7">
        <f t="shared" si="18"/>
        <v>12890000</v>
      </c>
      <c r="F338" s="9" t="str">
        <f>IF(AND(E338&gt;0,E337&lt;0),D338-((E338/'Existing Bldg Comparison'!$C$17))," ")</f>
        <v xml:space="preserve"> </v>
      </c>
    </row>
    <row r="339" spans="2:6" x14ac:dyDescent="0.25">
      <c r="B339">
        <f t="shared" si="19"/>
        <v>332</v>
      </c>
      <c r="C339" s="1">
        <f>'Existing Bldg Comparison'!$G$21</f>
        <v>40000</v>
      </c>
      <c r="D339">
        <f t="shared" si="17"/>
        <v>332</v>
      </c>
      <c r="E339" s="7">
        <f t="shared" si="18"/>
        <v>12930000</v>
      </c>
      <c r="F339" s="9" t="str">
        <f>IF(AND(E339&gt;0,E338&lt;0),D339-((E339/'Existing Bldg Comparison'!$C$17))," ")</f>
        <v xml:space="preserve"> </v>
      </c>
    </row>
    <row r="340" spans="2:6" x14ac:dyDescent="0.25">
      <c r="B340">
        <f t="shared" si="19"/>
        <v>333</v>
      </c>
      <c r="C340" s="1">
        <f>'Existing Bldg Comparison'!$G$21</f>
        <v>40000</v>
      </c>
      <c r="D340">
        <f t="shared" si="17"/>
        <v>333</v>
      </c>
      <c r="E340" s="7">
        <f t="shared" si="18"/>
        <v>12970000</v>
      </c>
      <c r="F340" s="9" t="str">
        <f>IF(AND(E340&gt;0,E339&lt;0),D340-((E340/'Existing Bldg Comparison'!$C$17))," ")</f>
        <v xml:space="preserve"> </v>
      </c>
    </row>
    <row r="341" spans="2:6" x14ac:dyDescent="0.25">
      <c r="B341">
        <f t="shared" si="19"/>
        <v>334</v>
      </c>
      <c r="C341" s="1">
        <f>'Existing Bldg Comparison'!$G$21</f>
        <v>40000</v>
      </c>
      <c r="D341">
        <f t="shared" si="17"/>
        <v>334</v>
      </c>
      <c r="E341" s="7">
        <f t="shared" si="18"/>
        <v>13010000</v>
      </c>
      <c r="F341" s="9" t="str">
        <f>IF(AND(E341&gt;0,E340&lt;0),D341-((E341/'Existing Bldg Comparison'!$C$17))," ")</f>
        <v xml:space="preserve"> </v>
      </c>
    </row>
    <row r="342" spans="2:6" x14ac:dyDescent="0.25">
      <c r="B342">
        <f t="shared" si="19"/>
        <v>335</v>
      </c>
      <c r="C342" s="1">
        <f>'Existing Bldg Comparison'!$G$21</f>
        <v>40000</v>
      </c>
      <c r="D342">
        <f t="shared" si="17"/>
        <v>335</v>
      </c>
      <c r="E342" s="7">
        <f t="shared" si="18"/>
        <v>13050000</v>
      </c>
      <c r="F342" s="9" t="str">
        <f>IF(AND(E342&gt;0,E341&lt;0),D342-((E342/'Existing Bldg Comparison'!$C$17))," ")</f>
        <v xml:space="preserve"> </v>
      </c>
    </row>
    <row r="343" spans="2:6" x14ac:dyDescent="0.25">
      <c r="B343">
        <f t="shared" si="19"/>
        <v>336</v>
      </c>
      <c r="C343" s="1">
        <f>'Existing Bldg Comparison'!$G$21</f>
        <v>40000</v>
      </c>
      <c r="D343">
        <f t="shared" si="17"/>
        <v>336</v>
      </c>
      <c r="E343" s="7">
        <f t="shared" si="18"/>
        <v>13090000</v>
      </c>
      <c r="F343" s="9" t="str">
        <f>IF(AND(E343&gt;0,E342&lt;0),D343-((E343/'Existing Bldg Comparison'!$C$17))," ")</f>
        <v xml:space="preserve"> </v>
      </c>
    </row>
    <row r="344" spans="2:6" x14ac:dyDescent="0.25">
      <c r="B344">
        <f t="shared" si="19"/>
        <v>337</v>
      </c>
      <c r="C344" s="1">
        <f>'Existing Bldg Comparison'!$G$21</f>
        <v>40000</v>
      </c>
      <c r="D344">
        <f t="shared" si="17"/>
        <v>337</v>
      </c>
      <c r="E344" s="7">
        <f t="shared" si="18"/>
        <v>13130000</v>
      </c>
      <c r="F344" s="9" t="str">
        <f>IF(AND(E344&gt;0,E343&lt;0),D344-((E344/'Existing Bldg Comparison'!$C$17))," ")</f>
        <v xml:space="preserve"> </v>
      </c>
    </row>
    <row r="345" spans="2:6" x14ac:dyDescent="0.25">
      <c r="B345">
        <f t="shared" si="19"/>
        <v>338</v>
      </c>
      <c r="C345" s="1">
        <f>'Existing Bldg Comparison'!$G$21</f>
        <v>40000</v>
      </c>
      <c r="D345">
        <f t="shared" si="17"/>
        <v>338</v>
      </c>
      <c r="E345" s="7">
        <f t="shared" si="18"/>
        <v>13170000</v>
      </c>
      <c r="F345" s="9" t="str">
        <f>IF(AND(E345&gt;0,E344&lt;0),D345-((E345/'Existing Bldg Comparison'!$C$17))," ")</f>
        <v xml:space="preserve"> </v>
      </c>
    </row>
    <row r="346" spans="2:6" x14ac:dyDescent="0.25">
      <c r="B346">
        <f t="shared" si="19"/>
        <v>339</v>
      </c>
      <c r="C346" s="1">
        <f>'Existing Bldg Comparison'!$G$21</f>
        <v>40000</v>
      </c>
      <c r="D346">
        <f t="shared" si="17"/>
        <v>339</v>
      </c>
      <c r="E346" s="7">
        <f t="shared" si="18"/>
        <v>13210000</v>
      </c>
      <c r="F346" s="9" t="str">
        <f>IF(AND(E346&gt;0,E345&lt;0),D346-((E346/'Existing Bldg Comparison'!$C$17))," ")</f>
        <v xml:space="preserve"> </v>
      </c>
    </row>
    <row r="347" spans="2:6" x14ac:dyDescent="0.25">
      <c r="B347">
        <f t="shared" si="19"/>
        <v>340</v>
      </c>
      <c r="C347" s="1">
        <f>'Existing Bldg Comparison'!$G$21</f>
        <v>40000</v>
      </c>
      <c r="D347">
        <f t="shared" si="17"/>
        <v>340</v>
      </c>
      <c r="E347" s="7">
        <f t="shared" si="18"/>
        <v>13250000</v>
      </c>
      <c r="F347" s="9" t="str">
        <f>IF(AND(E347&gt;0,E346&lt;0),D347-((E347/'Existing Bldg Comparison'!$C$17))," ")</f>
        <v xml:space="preserve"> </v>
      </c>
    </row>
    <row r="348" spans="2:6" x14ac:dyDescent="0.25">
      <c r="B348">
        <f t="shared" si="19"/>
        <v>341</v>
      </c>
      <c r="C348" s="1">
        <f>'Existing Bldg Comparison'!$G$21</f>
        <v>40000</v>
      </c>
      <c r="D348">
        <f t="shared" si="17"/>
        <v>341</v>
      </c>
      <c r="E348" s="7">
        <f t="shared" si="18"/>
        <v>13290000</v>
      </c>
      <c r="F348" s="9" t="str">
        <f>IF(AND(E348&gt;0,E347&lt;0),D348-((E348/'Existing Bldg Comparison'!$C$17))," ")</f>
        <v xml:space="preserve"> </v>
      </c>
    </row>
    <row r="349" spans="2:6" x14ac:dyDescent="0.25">
      <c r="B349">
        <f t="shared" si="19"/>
        <v>342</v>
      </c>
      <c r="C349" s="1">
        <f>'Existing Bldg Comparison'!$G$21</f>
        <v>40000</v>
      </c>
      <c r="D349">
        <f t="shared" si="17"/>
        <v>342</v>
      </c>
      <c r="E349" s="7">
        <f t="shared" si="18"/>
        <v>13330000</v>
      </c>
      <c r="F349" s="9" t="str">
        <f>IF(AND(E349&gt;0,E348&lt;0),D349-((E349/'Existing Bldg Comparison'!$C$17))," ")</f>
        <v xml:space="preserve"> </v>
      </c>
    </row>
    <row r="350" spans="2:6" x14ac:dyDescent="0.25">
      <c r="B350">
        <f t="shared" si="19"/>
        <v>343</v>
      </c>
      <c r="C350" s="1">
        <f>'Existing Bldg Comparison'!$G$21</f>
        <v>40000</v>
      </c>
      <c r="D350">
        <f t="shared" si="17"/>
        <v>343</v>
      </c>
      <c r="E350" s="7">
        <f t="shared" si="18"/>
        <v>13370000</v>
      </c>
      <c r="F350" s="9" t="str">
        <f>IF(AND(E350&gt;0,E349&lt;0),D350-((E350/'Existing Bldg Comparison'!$C$17))," ")</f>
        <v xml:space="preserve"> </v>
      </c>
    </row>
    <row r="351" spans="2:6" x14ac:dyDescent="0.25">
      <c r="B351">
        <f t="shared" si="19"/>
        <v>344</v>
      </c>
      <c r="C351" s="1">
        <f>'Existing Bldg Comparison'!$G$21</f>
        <v>40000</v>
      </c>
      <c r="D351">
        <f t="shared" si="17"/>
        <v>344</v>
      </c>
      <c r="E351" s="7">
        <f t="shared" si="18"/>
        <v>13410000</v>
      </c>
      <c r="F351" s="9" t="str">
        <f>IF(AND(E351&gt;0,E350&lt;0),D351-((E351/'Existing Bldg Comparison'!$C$17))," ")</f>
        <v xml:space="preserve"> </v>
      </c>
    </row>
    <row r="352" spans="2:6" x14ac:dyDescent="0.25">
      <c r="B352">
        <f t="shared" si="19"/>
        <v>345</v>
      </c>
      <c r="C352" s="1">
        <f>'Existing Bldg Comparison'!$G$21</f>
        <v>40000</v>
      </c>
      <c r="D352">
        <f t="shared" si="17"/>
        <v>345</v>
      </c>
      <c r="E352" s="7">
        <f t="shared" si="18"/>
        <v>13450000</v>
      </c>
      <c r="F352" s="9" t="str">
        <f>IF(AND(E352&gt;0,E351&lt;0),D352-((E352/'Existing Bldg Comparison'!$C$17))," ")</f>
        <v xml:space="preserve"> </v>
      </c>
    </row>
    <row r="353" spans="2:12" x14ac:dyDescent="0.25">
      <c r="B353">
        <f t="shared" si="19"/>
        <v>346</v>
      </c>
      <c r="C353" s="1">
        <f>'Existing Bldg Comparison'!$G$21</f>
        <v>40000</v>
      </c>
      <c r="D353">
        <f t="shared" si="17"/>
        <v>346</v>
      </c>
      <c r="E353" s="7">
        <f t="shared" si="18"/>
        <v>13490000</v>
      </c>
      <c r="F353" s="9" t="str">
        <f>IF(AND(E353&gt;0,E352&lt;0),D353-((E353/'Existing Bldg Comparison'!$C$17))," ")</f>
        <v xml:space="preserve"> </v>
      </c>
    </row>
    <row r="354" spans="2:12" x14ac:dyDescent="0.25">
      <c r="B354">
        <f t="shared" si="19"/>
        <v>347</v>
      </c>
      <c r="C354" s="1">
        <f>'Existing Bldg Comparison'!$G$21</f>
        <v>40000</v>
      </c>
      <c r="D354">
        <f t="shared" si="17"/>
        <v>347</v>
      </c>
      <c r="E354" s="7">
        <f t="shared" si="18"/>
        <v>13530000</v>
      </c>
      <c r="F354" s="9" t="str">
        <f>IF(AND(E354&gt;0,E353&lt;0),D354-((E354/'Existing Bldg Comparison'!$C$17))," ")</f>
        <v xml:space="preserve"> </v>
      </c>
    </row>
    <row r="355" spans="2:12" x14ac:dyDescent="0.25">
      <c r="B355">
        <f t="shared" si="19"/>
        <v>348</v>
      </c>
      <c r="C355" s="1">
        <f>'Existing Bldg Comparison'!$G$21</f>
        <v>40000</v>
      </c>
      <c r="D355">
        <f t="shared" si="17"/>
        <v>348</v>
      </c>
      <c r="E355" s="7">
        <f t="shared" si="18"/>
        <v>13570000</v>
      </c>
      <c r="F355" s="9" t="str">
        <f>IF(AND(E355&gt;0,E354&lt;0),D355-((E355/'Existing Bldg Comparison'!$C$17))," ")</f>
        <v xml:space="preserve"> </v>
      </c>
    </row>
    <row r="356" spans="2:12" x14ac:dyDescent="0.25">
      <c r="B356">
        <f t="shared" si="19"/>
        <v>349</v>
      </c>
      <c r="C356" s="1">
        <f>'Existing Bldg Comparison'!$G$21</f>
        <v>40000</v>
      </c>
      <c r="D356">
        <f t="shared" si="17"/>
        <v>349</v>
      </c>
      <c r="E356" s="7">
        <f t="shared" si="18"/>
        <v>13610000</v>
      </c>
      <c r="F356" s="9" t="str">
        <f>IF(AND(E356&gt;0,E355&lt;0),D356-((E356/'Existing Bldg Comparison'!$C$17))," ")</f>
        <v xml:space="preserve"> </v>
      </c>
    </row>
    <row r="357" spans="2:12" x14ac:dyDescent="0.25">
      <c r="B357">
        <f t="shared" si="19"/>
        <v>350</v>
      </c>
      <c r="C357" s="1">
        <f>'Existing Bldg Comparison'!$G$21</f>
        <v>40000</v>
      </c>
      <c r="D357">
        <f t="shared" si="17"/>
        <v>350</v>
      </c>
      <c r="E357" s="7">
        <f t="shared" si="18"/>
        <v>13650000</v>
      </c>
      <c r="F357" s="9" t="str">
        <f>IF(AND(E357&gt;0,E356&lt;0),D357-((E357/'Existing Bldg Comparison'!$C$17))," ")</f>
        <v xml:space="preserve"> </v>
      </c>
    </row>
    <row r="358" spans="2:12" x14ac:dyDescent="0.25">
      <c r="B358">
        <f t="shared" si="19"/>
        <v>351</v>
      </c>
      <c r="C358" s="1">
        <f>'Existing Bldg Comparison'!$G$21</f>
        <v>40000</v>
      </c>
      <c r="D358">
        <f t="shared" si="17"/>
        <v>351</v>
      </c>
      <c r="E358" s="7">
        <f t="shared" si="18"/>
        <v>13690000</v>
      </c>
      <c r="F358" s="9" t="str">
        <f>IF(AND(E358&gt;0,E357&lt;0),D358-((E358/'Existing Bldg Comparison'!$C$17))," ")</f>
        <v xml:space="preserve"> </v>
      </c>
    </row>
    <row r="359" spans="2:12" x14ac:dyDescent="0.25">
      <c r="B359">
        <f t="shared" si="19"/>
        <v>352</v>
      </c>
      <c r="C359" s="1">
        <f>'Existing Bldg Comparison'!$G$21</f>
        <v>40000</v>
      </c>
      <c r="D359">
        <f t="shared" si="17"/>
        <v>352</v>
      </c>
      <c r="E359" s="7">
        <f t="shared" si="18"/>
        <v>13730000</v>
      </c>
      <c r="F359" s="9" t="str">
        <f>IF(AND(E359&gt;0,E358&lt;0),D359-((E359/'Existing Bldg Comparison'!$C$17))," ")</f>
        <v xml:space="preserve"> </v>
      </c>
    </row>
    <row r="360" spans="2:12" x14ac:dyDescent="0.25">
      <c r="B360">
        <f t="shared" si="19"/>
        <v>353</v>
      </c>
      <c r="C360" s="1">
        <f>'Existing Bldg Comparison'!$G$21</f>
        <v>40000</v>
      </c>
      <c r="D360">
        <f t="shared" si="17"/>
        <v>353</v>
      </c>
      <c r="E360" s="7">
        <f t="shared" si="18"/>
        <v>13770000</v>
      </c>
      <c r="F360" s="9" t="str">
        <f>IF(AND(E360&gt;0,E359&lt;0),D360-((E360/'Existing Bldg Comparison'!$C$17))," ")</f>
        <v xml:space="preserve"> </v>
      </c>
    </row>
    <row r="361" spans="2:12" x14ac:dyDescent="0.25">
      <c r="B361">
        <f t="shared" si="19"/>
        <v>354</v>
      </c>
      <c r="C361" s="1">
        <f>'Existing Bldg Comparison'!$G$21</f>
        <v>40000</v>
      </c>
      <c r="D361">
        <f t="shared" si="17"/>
        <v>354</v>
      </c>
      <c r="E361" s="7">
        <f t="shared" si="18"/>
        <v>13810000</v>
      </c>
      <c r="F361" s="9" t="str">
        <f>IF(AND(E361&gt;0,E360&lt;0),D361-((E361/'Existing Bldg Comparison'!$C$17))," ")</f>
        <v xml:space="preserve"> </v>
      </c>
    </row>
    <row r="362" spans="2:12" x14ac:dyDescent="0.25">
      <c r="B362">
        <f t="shared" si="19"/>
        <v>355</v>
      </c>
      <c r="C362" s="1">
        <f>'Existing Bldg Comparison'!$G$21</f>
        <v>40000</v>
      </c>
      <c r="D362">
        <f t="shared" si="17"/>
        <v>355</v>
      </c>
      <c r="E362" s="7">
        <f t="shared" si="18"/>
        <v>13850000</v>
      </c>
      <c r="F362" s="9" t="str">
        <f>IF(AND(E362&gt;0,E361&lt;0),D362-((E362/'Existing Bldg Comparison'!$C$17))," ")</f>
        <v xml:space="preserve"> </v>
      </c>
    </row>
    <row r="363" spans="2:12" x14ac:dyDescent="0.25">
      <c r="B363">
        <f t="shared" si="19"/>
        <v>356</v>
      </c>
      <c r="C363" s="1">
        <f>'Existing Bldg Comparison'!$G$21</f>
        <v>40000</v>
      </c>
      <c r="D363">
        <f t="shared" si="17"/>
        <v>356</v>
      </c>
      <c r="E363" s="7">
        <f t="shared" si="18"/>
        <v>13890000</v>
      </c>
      <c r="F363" s="9" t="str">
        <f>IF(AND(E363&gt;0,E362&lt;0),D363-((E363/'Existing Bldg Comparison'!$C$17))," ")</f>
        <v xml:space="preserve"> </v>
      </c>
    </row>
    <row r="364" spans="2:12" x14ac:dyDescent="0.25">
      <c r="B364">
        <f t="shared" si="19"/>
        <v>357</v>
      </c>
      <c r="C364" s="1">
        <f>'Existing Bldg Comparison'!$G$21</f>
        <v>40000</v>
      </c>
      <c r="D364">
        <f t="shared" si="17"/>
        <v>357</v>
      </c>
      <c r="E364" s="7">
        <f t="shared" si="18"/>
        <v>13930000</v>
      </c>
      <c r="F364" s="9" t="str">
        <f>IF(AND(E364&gt;0,E363&lt;0),D364-((E364/'Existing Bldg Comparison'!$C$17))," ")</f>
        <v xml:space="preserve"> </v>
      </c>
    </row>
    <row r="365" spans="2:12" x14ac:dyDescent="0.25">
      <c r="B365">
        <f t="shared" si="19"/>
        <v>358</v>
      </c>
      <c r="C365" s="1">
        <f>'Existing Bldg Comparison'!$G$21</f>
        <v>40000</v>
      </c>
      <c r="D365">
        <f t="shared" si="17"/>
        <v>358</v>
      </c>
      <c r="E365" s="7">
        <f t="shared" si="18"/>
        <v>13970000</v>
      </c>
      <c r="F365" s="9" t="str">
        <f>IF(AND(E365&gt;0,E364&lt;0),D365-((E365/'Existing Bldg Comparison'!$C$17))," ")</f>
        <v xml:space="preserve"> </v>
      </c>
    </row>
    <row r="366" spans="2:12" x14ac:dyDescent="0.25">
      <c r="B366">
        <f t="shared" si="19"/>
        <v>359</v>
      </c>
      <c r="C366" s="1">
        <f>'Existing Bldg Comparison'!$G$21</f>
        <v>40000</v>
      </c>
      <c r="D366">
        <f t="shared" si="17"/>
        <v>359</v>
      </c>
      <c r="E366" s="7">
        <f t="shared" si="18"/>
        <v>14010000</v>
      </c>
      <c r="F366" s="9" t="str">
        <f>IF(AND(E366&gt;0,E365&lt;0),D366-((E366/'Existing Bldg Comparison'!$C$17))," ")</f>
        <v xml:space="preserve"> </v>
      </c>
    </row>
    <row r="367" spans="2:12" x14ac:dyDescent="0.25">
      <c r="J367" s="1"/>
      <c r="L367" s="7"/>
    </row>
    <row r="368" spans="2:12" x14ac:dyDescent="0.25">
      <c r="J368" s="1"/>
      <c r="L368" s="7"/>
    </row>
    <row r="369" spans="10:12" x14ac:dyDescent="0.25">
      <c r="J369" s="1"/>
      <c r="L369" s="7"/>
    </row>
    <row r="370" spans="10:12" x14ac:dyDescent="0.25">
      <c r="J370" s="1"/>
      <c r="L370" s="7"/>
    </row>
    <row r="371" spans="10:12" x14ac:dyDescent="0.25">
      <c r="J371" s="1"/>
      <c r="L371" s="7"/>
    </row>
    <row r="372" spans="10:12" x14ac:dyDescent="0.25">
      <c r="J372" s="1"/>
      <c r="L372" s="7"/>
    </row>
    <row r="373" spans="10:12" x14ac:dyDescent="0.25">
      <c r="J373" s="1"/>
      <c r="L373" s="7"/>
    </row>
    <row r="374" spans="10:12" x14ac:dyDescent="0.25">
      <c r="J374" s="1"/>
      <c r="L374" s="7"/>
    </row>
    <row r="375" spans="10:12" x14ac:dyDescent="0.25">
      <c r="J375" s="1"/>
      <c r="L375" s="7"/>
    </row>
    <row r="376" spans="10:12" x14ac:dyDescent="0.25">
      <c r="J376" s="1"/>
      <c r="L376" s="7"/>
    </row>
    <row r="377" spans="10:12" x14ac:dyDescent="0.25">
      <c r="J377" s="1"/>
      <c r="L377" s="7"/>
    </row>
    <row r="378" spans="10:12" x14ac:dyDescent="0.25">
      <c r="J378" s="1"/>
      <c r="L378" s="7"/>
    </row>
    <row r="379" spans="10:12" x14ac:dyDescent="0.25">
      <c r="J379" s="1"/>
      <c r="L379" s="7"/>
    </row>
    <row r="380" spans="10:12" x14ac:dyDescent="0.25">
      <c r="J380" s="1"/>
      <c r="L380" s="7"/>
    </row>
    <row r="381" spans="10:12" x14ac:dyDescent="0.25">
      <c r="J381" s="1"/>
      <c r="L38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workbookViewId="0">
      <selection activeCell="H2" sqref="H2"/>
    </sheetView>
  </sheetViews>
  <sheetFormatPr defaultRowHeight="15" x14ac:dyDescent="0.25"/>
  <cols>
    <col min="1" max="3" width="5.7109375" customWidth="1"/>
    <col min="4" max="11" width="12.7109375" customWidth="1"/>
    <col min="12" max="12" width="9.140625" customWidth="1"/>
    <col min="13" max="13" width="13.42578125" customWidth="1"/>
    <col min="14" max="17" width="9.140625" customWidth="1"/>
  </cols>
  <sheetData>
    <row r="1" spans="1:15" ht="20.100000000000001" customHeight="1" x14ac:dyDescent="0.25">
      <c r="A1" s="19" t="s">
        <v>6</v>
      </c>
      <c r="I1" s="69" t="s">
        <v>56</v>
      </c>
    </row>
    <row r="2" spans="1:15" ht="20.100000000000001" customHeight="1" x14ac:dyDescent="0.25">
      <c r="B2" t="str">
        <f>'Existing Bldg Comparison'!B27</f>
        <v>Required cash Investment from owner</v>
      </c>
      <c r="F2" s="3">
        <f>'Existing Bldg Comparison'!C27</f>
        <v>0.2</v>
      </c>
      <c r="I2" t="s">
        <v>57</v>
      </c>
      <c r="J2" t="s">
        <v>59</v>
      </c>
      <c r="K2" t="s">
        <v>60</v>
      </c>
    </row>
    <row r="3" spans="1:15" ht="20.100000000000001" customHeight="1" x14ac:dyDescent="0.25">
      <c r="B3" t="str">
        <f>'Existing Bldg Comparison'!B28</f>
        <v>Amount Financed</v>
      </c>
      <c r="F3" s="1">
        <f>'Existing Bldg Comparison'!C28</f>
        <v>280000</v>
      </c>
      <c r="I3" s="33" t="s">
        <v>85</v>
      </c>
      <c r="J3" s="105">
        <f>M18</f>
        <v>-70000</v>
      </c>
      <c r="K3" s="105">
        <f>M18</f>
        <v>-70000</v>
      </c>
    </row>
    <row r="4" spans="1:15" ht="20.100000000000001" customHeight="1" x14ac:dyDescent="0.25">
      <c r="B4" t="str">
        <f>'Existing Bldg Comparison'!B29</f>
        <v>Interest Rate</v>
      </c>
      <c r="F4" s="4">
        <f>'Existing Bldg Comparison'!C29</f>
        <v>4.4999999999999998E-2</v>
      </c>
      <c r="I4" s="33" t="s">
        <v>84</v>
      </c>
      <c r="J4" s="105">
        <f>IF($F$10=1,+K19,IF($F$10=2,SUM(K19:K20),IF($F$10=4,SUM(K19:K22),IF($F$10=12,SUM(K19:K30),0))))</f>
        <v>18742.980959009263</v>
      </c>
      <c r="K4" s="105">
        <f>K3+J4</f>
        <v>-51257.019040990737</v>
      </c>
      <c r="M4" s="7"/>
    </row>
    <row r="5" spans="1:15" ht="20.100000000000001" customHeight="1" x14ac:dyDescent="0.25">
      <c r="B5" t="str">
        <f>'Existing Bldg Comparison'!B30</f>
        <v>Loan Term (yrs)</v>
      </c>
      <c r="F5" s="2">
        <f>'Existing Bldg Comparison'!C30</f>
        <v>10</v>
      </c>
      <c r="I5" s="71" t="s">
        <v>86</v>
      </c>
      <c r="J5" s="105">
        <f>IF($F$10=1,+K20,IF($F$10=2,SUM(K21:K22),IF($F$10=4,SUM(K23:K26),IF($F$10=12,SUM(K31:K42),0))))</f>
        <v>18742.980959009263</v>
      </c>
      <c r="K5" s="105">
        <f t="shared" ref="K5:K13" si="0">K4+J5</f>
        <v>-32514.038081981475</v>
      </c>
    </row>
    <row r="6" spans="1:15" ht="20.100000000000001" customHeight="1" x14ac:dyDescent="0.25">
      <c r="B6" t="s">
        <v>40</v>
      </c>
      <c r="F6" s="2">
        <f>'Existing Bldg Comparison'!C31*F10</f>
        <v>240</v>
      </c>
      <c r="I6" s="71" t="s">
        <v>87</v>
      </c>
      <c r="J6" s="105">
        <f>IF($F$10=1,+K21,IF($F$10=2,SUM(K23:K24),IF($F$10=4,SUM(K27:K30),IF($F$10=12,SUM(K43:K54),0))))</f>
        <v>18742.980959009263</v>
      </c>
      <c r="K6" s="105">
        <f t="shared" si="0"/>
        <v>-13771.057122972212</v>
      </c>
    </row>
    <row r="7" spans="1:15" ht="20.100000000000001" customHeight="1" x14ac:dyDescent="0.25">
      <c r="B7" t="s">
        <v>38</v>
      </c>
      <c r="F7" s="17" t="str">
        <f>'Existing Bldg Comparison'!C32</f>
        <v>Y</v>
      </c>
      <c r="I7" s="71" t="s">
        <v>88</v>
      </c>
      <c r="J7" s="105">
        <f>IF($F$10=1,+K22,IF($F$10=2,SUM(K25:K26),IF($F$10=4,SUM(K31:K34),IF($F$10=12,SUM(K55:K66),0))))</f>
        <v>18742.980959009263</v>
      </c>
      <c r="K7" s="105">
        <f t="shared" si="0"/>
        <v>4971.9238360370509</v>
      </c>
    </row>
    <row r="8" spans="1:15" ht="20.100000000000001" customHeight="1" x14ac:dyDescent="0.25">
      <c r="B8" t="str">
        <f>'Existing Bldg Comparison'!B33</f>
        <v>If so, Balloon Pmt due at end of year</v>
      </c>
      <c r="F8" s="2">
        <f>'Existing Bldg Comparison'!C33</f>
        <v>10</v>
      </c>
      <c r="I8" s="71" t="s">
        <v>89</v>
      </c>
      <c r="J8" s="105">
        <f>IF($F$10=1,+K23,IF($F$10=2,SUM(K27:K28),IF($F$10=4,SUM(K35:K38),IF($F$10=12,SUM(K67:K78),0))))</f>
        <v>18742.980959009263</v>
      </c>
      <c r="K8" s="105">
        <f t="shared" si="0"/>
        <v>23714.904795046314</v>
      </c>
    </row>
    <row r="9" spans="1:15" ht="20.100000000000001" customHeight="1" x14ac:dyDescent="0.25">
      <c r="B9" t="str">
        <f>'Existing Bldg Comparison'!B34</f>
        <v>Frequency of Payments</v>
      </c>
      <c r="F9" s="8" t="str">
        <f>'Existing Bldg Comparison'!C34</f>
        <v>monthly</v>
      </c>
      <c r="I9" s="71" t="s">
        <v>90</v>
      </c>
      <c r="J9" s="105">
        <f>IF($F$10=1,+K24,IF($F$10=2,SUM(K29:K30),IF($F$10=4,SUM(K39:K42),IF($F$10=12,SUM(K79:K90),0))))</f>
        <v>18742.980959009263</v>
      </c>
      <c r="K9" s="105">
        <f t="shared" si="0"/>
        <v>42457.885754055576</v>
      </c>
    </row>
    <row r="10" spans="1:15" ht="20.100000000000001" customHeight="1" x14ac:dyDescent="0.25">
      <c r="B10" t="s">
        <v>28</v>
      </c>
      <c r="F10">
        <f>IF(F9="Monthly",12,IF(F9="Quarterly",4,IF(F9="Semi-Annual",2,IF(F9="annual",1,0))))</f>
        <v>12</v>
      </c>
      <c r="I10" s="71" t="s">
        <v>91</v>
      </c>
      <c r="J10" s="105">
        <f>IF($F$10=1,+K25,IF($F$10=2,SUM(K31:K32),IF($F$10=4,SUM(K43:K46),IF($F$10=12,SUM(K91:K102),0))))</f>
        <v>18742.980959009263</v>
      </c>
      <c r="K10" s="105">
        <f t="shared" si="0"/>
        <v>61200.866713064839</v>
      </c>
    </row>
    <row r="11" spans="1:15" ht="20.100000000000001" customHeight="1" x14ac:dyDescent="0.25">
      <c r="B11" t="s">
        <v>33</v>
      </c>
      <c r="F11" s="15">
        <f>SUM(N18:N377)</f>
        <v>15.080174039576324</v>
      </c>
      <c r="I11" s="71" t="s">
        <v>92</v>
      </c>
      <c r="J11" s="105">
        <f>IF($F$10=1,+K26,IF($F$10=2,SUM(K33:K34),IF($F$10=4,SUM(K47:K50),IF($F$10=12,SUM(K103:K114),0))))</f>
        <v>18742.980959009263</v>
      </c>
      <c r="K11" s="105">
        <f t="shared" si="0"/>
        <v>79943.847672074102</v>
      </c>
    </row>
    <row r="12" spans="1:15" ht="20.100000000000001" customHeight="1" x14ac:dyDescent="0.25">
      <c r="B12" t="s">
        <v>46</v>
      </c>
      <c r="F12" s="2">
        <f>IF($F$10=1,NPV('Existing Bldg Comparison'!$C$18/'Conventional Amort'!$F$10,'Conventional Amort'!K18:K28),IF($F$10=2,NPV('Existing Bldg Comparison'!$C$18/'Conventional Amort'!$F$10,'Conventional Amort'!K18:K38),IF($F$10=4,NPV('Existing Bldg Comparison'!$C$18/'Conventional Amort'!$F$10,'Conventional Amort'!K18:K58),IF($F$10=12,NPV('Existing Bldg Comparison'!$C$18/'Conventional Amort'!$F$10,'Conventional Amort'!K18:K138),0))))</f>
        <v>-30277.766206800876</v>
      </c>
      <c r="G12" s="5"/>
      <c r="H12" s="5"/>
      <c r="I12" s="71" t="s">
        <v>93</v>
      </c>
      <c r="J12" s="105">
        <f>IF($F$10=1,+K27,IF($F$10=2,SUM(K35:K36),IF($F$10=4,SUM(K51:K54),IF($F$10=12,SUM(K115:K126,0)))))</f>
        <v>18742.980959009263</v>
      </c>
      <c r="K12" s="105">
        <f t="shared" si="0"/>
        <v>98686.828631083365</v>
      </c>
    </row>
    <row r="13" spans="1:15" ht="20.100000000000001" customHeight="1" x14ac:dyDescent="0.25">
      <c r="B13" t="s">
        <v>51</v>
      </c>
      <c r="F13" s="2">
        <f>IF($F$10=1,NPV('Existing Bldg Comparison'!$C$18/'Conventional Amort'!$F$10,'Conventional Amort'!K18:K38),IF($F$10=2,NPV('Existing Bldg Comparison'!$C$18/'Conventional Amort'!$F$10,'Conventional Amort'!K18:K58),IF($F$10=4,NPV('Existing Bldg Comparison'!$C$18/'Conventional Amort'!$F$10,'Conventional Amort'!K18:K98),IF($F$10=12,NPV('Existing Bldg Comparison'!$C$18/'Conventional Amort'!$F$10,'Conventional Amort'!K18:K258),0))))</f>
        <v>189827.49421237205</v>
      </c>
      <c r="G13" s="5"/>
      <c r="H13" s="5"/>
      <c r="I13" s="71" t="s">
        <v>94</v>
      </c>
      <c r="J13" s="105">
        <f>IF($F$10=1,+K28,IF($F$10=2,SUM(K36:K37),IF($F$10=4,SUM(K55:K58),IF($F$10=12,SUM(K127:K138),0))))</f>
        <v>-152179.96881042054</v>
      </c>
      <c r="K13" s="105">
        <f t="shared" si="0"/>
        <v>-53493.140179337177</v>
      </c>
    </row>
    <row r="14" spans="1:15" ht="20.100000000000001" customHeight="1" x14ac:dyDescent="0.25"/>
    <row r="15" spans="1:15" ht="20.100000000000001" customHeight="1" x14ac:dyDescent="0.25">
      <c r="A15" s="68" t="s">
        <v>21</v>
      </c>
      <c r="B15" s="29"/>
    </row>
    <row r="16" spans="1:15" ht="39" customHeight="1" x14ac:dyDescent="0.25">
      <c r="C16" s="30" t="s">
        <v>22</v>
      </c>
      <c r="D16" s="31" t="s">
        <v>23</v>
      </c>
      <c r="E16" s="31" t="s">
        <v>24</v>
      </c>
      <c r="F16" s="31" t="s">
        <v>25</v>
      </c>
      <c r="G16" s="31" t="s">
        <v>26</v>
      </c>
      <c r="H16" s="30" t="s">
        <v>41</v>
      </c>
      <c r="I16" s="30" t="s">
        <v>27</v>
      </c>
      <c r="J16" s="30"/>
      <c r="K16" s="30" t="s">
        <v>58</v>
      </c>
      <c r="L16" s="30" t="s">
        <v>32</v>
      </c>
      <c r="M16" s="30" t="s">
        <v>55</v>
      </c>
      <c r="N16" s="30" t="s">
        <v>47</v>
      </c>
      <c r="O16" s="6"/>
    </row>
    <row r="17" spans="2:14" ht="20.100000000000001" customHeight="1" x14ac:dyDescent="0.25">
      <c r="C17" s="10" t="s">
        <v>29</v>
      </c>
      <c r="D17" s="10"/>
      <c r="E17" s="11">
        <f>SUM(F17:H17)</f>
        <v>383493.14017933724</v>
      </c>
      <c r="F17" s="11">
        <f>SUM(F19:F393)</f>
        <v>103493.14017933709</v>
      </c>
      <c r="G17" s="11">
        <f>SUM(G19:G393)</f>
        <v>109077.05023057031</v>
      </c>
      <c r="H17" s="11">
        <f>SUM(H19:H393)</f>
        <v>170922.9497694298</v>
      </c>
      <c r="I17" s="10"/>
    </row>
    <row r="18" spans="2:14" ht="20.100000000000001" customHeight="1" x14ac:dyDescent="0.25">
      <c r="C18" s="28">
        <v>0</v>
      </c>
      <c r="D18" s="12"/>
      <c r="E18" s="13"/>
      <c r="F18" s="13"/>
      <c r="G18" s="13"/>
      <c r="H18" s="13"/>
      <c r="I18" s="12"/>
      <c r="K18" s="14">
        <f>'Existing Bldg Comparison'!H20</f>
        <v>-70000</v>
      </c>
      <c r="L18" s="16">
        <v>0</v>
      </c>
      <c r="M18" s="7">
        <f>K18</f>
        <v>-70000</v>
      </c>
      <c r="N18" s="9" t="str">
        <f>IF(AND(M18&gt;0,M17&lt;0),L18-((M18/'Existing Bldg Comparison'!$C$17))," ")</f>
        <v xml:space="preserve"> </v>
      </c>
    </row>
    <row r="19" spans="2:14" ht="20.100000000000001" customHeight="1" x14ac:dyDescent="0.25">
      <c r="C19" s="2">
        <v>1</v>
      </c>
      <c r="D19" s="7">
        <f>F3</f>
        <v>280000</v>
      </c>
      <c r="E19" s="2">
        <f>-PMT(F4/F10,F6,F3)</f>
        <v>1771.4182534158949</v>
      </c>
      <c r="F19" s="2">
        <f>D19*($F$4/$F$10)</f>
        <v>1050</v>
      </c>
      <c r="G19" s="7">
        <f>E19-F19</f>
        <v>721.41825341589492</v>
      </c>
      <c r="H19" s="7">
        <f>IF(C19=$F$8*$F$10,I18-G19,0)</f>
        <v>0</v>
      </c>
      <c r="I19" s="7">
        <f>IF(C19=" "," ",D19-G19-H19)</f>
        <v>279278.5817465841</v>
      </c>
      <c r="K19" s="1">
        <f>IF(OR(E19&lt;0,E19=" "),+'Existing Bldg Comparison'!$C$17/$F$10,-E19+'Existing Bldg Comparison'!$C$17/$F$10-H19)</f>
        <v>1561.9150799174386</v>
      </c>
      <c r="L19" s="16">
        <f>(L18+1)/$F$10</f>
        <v>8.3333333333333329E-2</v>
      </c>
      <c r="M19" s="7">
        <f>M18+K19</f>
        <v>-68438.084920082561</v>
      </c>
      <c r="N19" s="9" t="str">
        <f>IF(AND(M19&gt;0,M18&lt;0),L19-((M19/'Existing Bldg Comparison'!$C$17))," ")</f>
        <v xml:space="preserve"> </v>
      </c>
    </row>
    <row r="20" spans="2:14" ht="20.100000000000001" customHeight="1" x14ac:dyDescent="0.25">
      <c r="C20" s="2">
        <f t="shared" ref="C20:C83" si="1">IF(OR(C19+1&gt;$F$8*$F$10,C19=0),0,C19+1)</f>
        <v>2</v>
      </c>
      <c r="D20" s="7">
        <f t="shared" ref="D20:D83" si="2">IF(C20=0," ",+I19)</f>
        <v>279278.5817465841</v>
      </c>
      <c r="E20" s="2">
        <f t="shared" ref="E20:E83" si="3">IF(C20=0," ",+E19)</f>
        <v>1771.4182534158949</v>
      </c>
      <c r="F20" s="2">
        <f t="shared" ref="F20:F83" si="4">IF(C20=0," ",D20*($F$4/$F$10))</f>
        <v>1047.2946815496903</v>
      </c>
      <c r="G20" s="7">
        <f t="shared" ref="G20:G83" si="5">IF(C20=0," ",E20-F20)</f>
        <v>724.12357186620466</v>
      </c>
      <c r="H20" s="7">
        <f t="shared" ref="H20:H83" si="6">IF(C20=0," ",IF(C20=$F$8*$F$10,I19-G20,0))</f>
        <v>0</v>
      </c>
      <c r="I20" s="7">
        <f t="shared" ref="I20:I83" si="7">IF(C20=0," ",D20-G20-H20)</f>
        <v>278554.4581747179</v>
      </c>
      <c r="K20" s="1">
        <f>IF(OR(E20&lt;0,E20=" "),+'Existing Bldg Comparison'!$C$17/$F$10,-E20+'Existing Bldg Comparison'!$C$17/$F$10-H20)</f>
        <v>1561.9150799174386</v>
      </c>
      <c r="L20" s="16">
        <f t="shared" ref="L20:L83" si="8">L19+(1/$F$10)</f>
        <v>0.16666666666666666</v>
      </c>
      <c r="M20" s="7">
        <f t="shared" ref="M20:M37" si="9">M19+K20</f>
        <v>-66876.169840165123</v>
      </c>
      <c r="N20" s="9" t="str">
        <f>IF(AND(M20&gt;0,M19&lt;0),L20-((M20/'Existing Bldg Comparison'!$C$17))," ")</f>
        <v xml:space="preserve"> </v>
      </c>
    </row>
    <row r="21" spans="2:14" ht="20.100000000000001" customHeight="1" x14ac:dyDescent="0.25">
      <c r="C21" s="2">
        <f t="shared" si="1"/>
        <v>3</v>
      </c>
      <c r="D21" s="7">
        <f t="shared" si="2"/>
        <v>278554.4581747179</v>
      </c>
      <c r="E21" s="2">
        <f t="shared" si="3"/>
        <v>1771.4182534158949</v>
      </c>
      <c r="F21" s="2">
        <f t="shared" si="4"/>
        <v>1044.5792181551922</v>
      </c>
      <c r="G21" s="7">
        <f t="shared" si="5"/>
        <v>726.83903526070276</v>
      </c>
      <c r="H21" s="7">
        <f t="shared" si="6"/>
        <v>0</v>
      </c>
      <c r="I21" s="7">
        <f t="shared" si="7"/>
        <v>277827.61913945718</v>
      </c>
      <c r="K21" s="1">
        <f>IF(OR(E21&lt;0,E21=" "),+'Existing Bldg Comparison'!$C$17/$F$10,-E21+'Existing Bldg Comparison'!$C$17/$F$10-H21)</f>
        <v>1561.9150799174386</v>
      </c>
      <c r="L21" s="16">
        <f t="shared" si="8"/>
        <v>0.25</v>
      </c>
      <c r="M21" s="7">
        <f t="shared" si="9"/>
        <v>-65314.254760247684</v>
      </c>
      <c r="N21" s="9" t="str">
        <f>IF(AND(M21&gt;0,M20&lt;0),L21-((M21/'Existing Bldg Comparison'!$C$17))," ")</f>
        <v xml:space="preserve"> </v>
      </c>
    </row>
    <row r="22" spans="2:14" ht="20.100000000000001" customHeight="1" x14ac:dyDescent="0.25">
      <c r="C22" s="2">
        <f t="shared" si="1"/>
        <v>4</v>
      </c>
      <c r="D22" s="7">
        <f t="shared" si="2"/>
        <v>277827.61913945718</v>
      </c>
      <c r="E22" s="2">
        <f t="shared" si="3"/>
        <v>1771.4182534158949</v>
      </c>
      <c r="F22" s="2">
        <f t="shared" si="4"/>
        <v>1041.8535717729644</v>
      </c>
      <c r="G22" s="7">
        <f t="shared" si="5"/>
        <v>729.56468164293051</v>
      </c>
      <c r="H22" s="7">
        <f t="shared" si="6"/>
        <v>0</v>
      </c>
      <c r="I22" s="7">
        <f t="shared" si="7"/>
        <v>277098.05445781426</v>
      </c>
      <c r="K22" s="1">
        <f>IF(OR(E22&lt;0,E22=" "),+'Existing Bldg Comparison'!$C$17/$F$10,-E22+'Existing Bldg Comparison'!$C$17/$F$10-H22)</f>
        <v>1561.9150799174386</v>
      </c>
      <c r="L22" s="16">
        <f t="shared" si="8"/>
        <v>0.33333333333333331</v>
      </c>
      <c r="M22" s="7">
        <f t="shared" si="9"/>
        <v>-63752.339680330246</v>
      </c>
      <c r="N22" s="9" t="str">
        <f>IF(AND(M22&gt;0,M21&lt;0),L22-((M22/'Existing Bldg Comparison'!$C$17))," ")</f>
        <v xml:space="preserve"> </v>
      </c>
    </row>
    <row r="23" spans="2:14" ht="20.100000000000001" customHeight="1" x14ac:dyDescent="0.25">
      <c r="C23" s="2">
        <f t="shared" si="1"/>
        <v>5</v>
      </c>
      <c r="D23" s="7">
        <f t="shared" si="2"/>
        <v>277098.05445781426</v>
      </c>
      <c r="E23" s="2">
        <f t="shared" si="3"/>
        <v>1771.4182534158949</v>
      </c>
      <c r="F23" s="2">
        <f t="shared" si="4"/>
        <v>1039.1177042168035</v>
      </c>
      <c r="G23" s="7">
        <f t="shared" si="5"/>
        <v>732.30054919909139</v>
      </c>
      <c r="H23" s="7">
        <f t="shared" si="6"/>
        <v>0</v>
      </c>
      <c r="I23" s="7">
        <f t="shared" si="7"/>
        <v>276365.75390861515</v>
      </c>
      <c r="K23" s="1">
        <f>IF(OR(E23&lt;0,E23=" "),+'Existing Bldg Comparison'!$C$17/$F$10,-E23+'Existing Bldg Comparison'!$C$17/$F$10-H23)</f>
        <v>1561.9150799174386</v>
      </c>
      <c r="L23" s="16">
        <f t="shared" si="8"/>
        <v>0.41666666666666663</v>
      </c>
      <c r="M23" s="7">
        <f t="shared" si="9"/>
        <v>-62190.424600412807</v>
      </c>
      <c r="N23" s="9" t="str">
        <f>IF(AND(M23&gt;0,M22&lt;0),L23-((M23/'Existing Bldg Comparison'!$C$17))," ")</f>
        <v xml:space="preserve"> </v>
      </c>
    </row>
    <row r="24" spans="2:14" ht="20.100000000000001" customHeight="1" x14ac:dyDescent="0.25">
      <c r="C24" s="2">
        <f t="shared" si="1"/>
        <v>6</v>
      </c>
      <c r="D24" s="7">
        <f t="shared" si="2"/>
        <v>276365.75390861515</v>
      </c>
      <c r="E24" s="2">
        <f t="shared" si="3"/>
        <v>1771.4182534158949</v>
      </c>
      <c r="F24" s="2">
        <f t="shared" si="4"/>
        <v>1036.3715771573068</v>
      </c>
      <c r="G24" s="7">
        <f t="shared" si="5"/>
        <v>735.04667625858815</v>
      </c>
      <c r="H24" s="7">
        <f t="shared" si="6"/>
        <v>0</v>
      </c>
      <c r="I24" s="7">
        <f t="shared" si="7"/>
        <v>275630.70723235654</v>
      </c>
      <c r="K24" s="1">
        <f>IF(OR(E24&lt;0,E24=" "),+'Existing Bldg Comparison'!$C$17/$F$10,-E24+'Existing Bldg Comparison'!$C$17/$F$10-H24)</f>
        <v>1561.9150799174386</v>
      </c>
      <c r="L24" s="16">
        <f t="shared" si="8"/>
        <v>0.49999999999999994</v>
      </c>
      <c r="M24" s="7">
        <f t="shared" si="9"/>
        <v>-60628.509520495369</v>
      </c>
      <c r="N24" s="9" t="str">
        <f>IF(AND(M24&gt;0,M23&lt;0),L24-((M24/'Existing Bldg Comparison'!$C$17))," ")</f>
        <v xml:space="preserve"> </v>
      </c>
    </row>
    <row r="25" spans="2:14" ht="20.100000000000001" customHeight="1" x14ac:dyDescent="0.25">
      <c r="B25" s="1"/>
      <c r="C25" s="2">
        <f t="shared" si="1"/>
        <v>7</v>
      </c>
      <c r="D25" s="7">
        <f t="shared" si="2"/>
        <v>275630.70723235654</v>
      </c>
      <c r="E25" s="2">
        <f t="shared" si="3"/>
        <v>1771.4182534158949</v>
      </c>
      <c r="F25" s="2">
        <f t="shared" si="4"/>
        <v>1033.6151521213369</v>
      </c>
      <c r="G25" s="7">
        <f t="shared" si="5"/>
        <v>737.80310129455802</v>
      </c>
      <c r="H25" s="7">
        <f t="shared" si="6"/>
        <v>0</v>
      </c>
      <c r="I25" s="7">
        <f t="shared" si="7"/>
        <v>274892.90413106198</v>
      </c>
      <c r="K25" s="1">
        <f>IF(OR(E25&lt;0,E25=" "),+'Existing Bldg Comparison'!$C$17/$F$10,-E25+'Existing Bldg Comparison'!$C$17/$F$10-H25)</f>
        <v>1561.9150799174386</v>
      </c>
      <c r="L25" s="16">
        <f t="shared" si="8"/>
        <v>0.58333333333333326</v>
      </c>
      <c r="M25" s="7">
        <f t="shared" si="9"/>
        <v>-59066.59444057793</v>
      </c>
      <c r="N25" s="9" t="str">
        <f>IF(AND(M25&gt;0,M24&lt;0),L25-((M25/'Existing Bldg Comparison'!$C$17))," ")</f>
        <v xml:space="preserve"> </v>
      </c>
    </row>
    <row r="26" spans="2:14" ht="20.100000000000001" customHeight="1" x14ac:dyDescent="0.25">
      <c r="B26" s="1"/>
      <c r="C26" s="2">
        <f t="shared" si="1"/>
        <v>8</v>
      </c>
      <c r="D26" s="7">
        <f t="shared" si="2"/>
        <v>274892.90413106198</v>
      </c>
      <c r="E26" s="2">
        <f t="shared" si="3"/>
        <v>1771.4182534158949</v>
      </c>
      <c r="F26" s="2">
        <f t="shared" si="4"/>
        <v>1030.8483904914824</v>
      </c>
      <c r="G26" s="7">
        <f t="shared" si="5"/>
        <v>740.56986292441252</v>
      </c>
      <c r="H26" s="7">
        <f t="shared" si="6"/>
        <v>0</v>
      </c>
      <c r="I26" s="7">
        <f t="shared" si="7"/>
        <v>274152.33426813758</v>
      </c>
      <c r="K26" s="1">
        <f>IF(OR(E26&lt;0,E26=" "),+'Existing Bldg Comparison'!$C$17/$F$10,-E26+'Existing Bldg Comparison'!$C$17/$F$10-H26)</f>
        <v>1561.9150799174386</v>
      </c>
      <c r="L26" s="16">
        <f t="shared" si="8"/>
        <v>0.66666666666666663</v>
      </c>
      <c r="M26" s="7">
        <f t="shared" si="9"/>
        <v>-57504.679360660492</v>
      </c>
      <c r="N26" s="9" t="str">
        <f>IF(AND(M26&gt;0,M25&lt;0),L26-((M26/'Existing Bldg Comparison'!$C$17))," ")</f>
        <v xml:space="preserve"> </v>
      </c>
    </row>
    <row r="27" spans="2:14" ht="20.100000000000001" customHeight="1" x14ac:dyDescent="0.25">
      <c r="B27" s="1"/>
      <c r="C27" s="2">
        <f t="shared" si="1"/>
        <v>9</v>
      </c>
      <c r="D27" s="7">
        <f t="shared" si="2"/>
        <v>274152.33426813758</v>
      </c>
      <c r="E27" s="2">
        <f t="shared" si="3"/>
        <v>1771.4182534158949</v>
      </c>
      <c r="F27" s="2">
        <f t="shared" si="4"/>
        <v>1028.0712535055159</v>
      </c>
      <c r="G27" s="7">
        <f t="shared" si="5"/>
        <v>743.34699991037905</v>
      </c>
      <c r="H27" s="7">
        <f t="shared" si="6"/>
        <v>0</v>
      </c>
      <c r="I27" s="7">
        <f t="shared" si="7"/>
        <v>273408.98726822721</v>
      </c>
      <c r="K27" s="1">
        <f>IF(OR(E27&lt;0,E27=" "),+'Existing Bldg Comparison'!$C$17/$F$10,-E27+'Existing Bldg Comparison'!$C$17/$F$10-H27)</f>
        <v>1561.9150799174386</v>
      </c>
      <c r="L27" s="16">
        <f t="shared" si="8"/>
        <v>0.75</v>
      </c>
      <c r="M27" s="7">
        <f t="shared" si="9"/>
        <v>-55942.764280743053</v>
      </c>
      <c r="N27" s="9" t="str">
        <f>IF(AND(M27&gt;0,M26&lt;0),L27-((M27/'Existing Bldg Comparison'!$C$17))," ")</f>
        <v xml:space="preserve"> </v>
      </c>
    </row>
    <row r="28" spans="2:14" ht="20.100000000000001" customHeight="1" x14ac:dyDescent="0.25">
      <c r="B28" s="1"/>
      <c r="C28" s="2">
        <f t="shared" si="1"/>
        <v>10</v>
      </c>
      <c r="D28" s="7">
        <f t="shared" si="2"/>
        <v>273408.98726822721</v>
      </c>
      <c r="E28" s="2">
        <f t="shared" si="3"/>
        <v>1771.4182534158949</v>
      </c>
      <c r="F28" s="2">
        <f t="shared" si="4"/>
        <v>1025.2837022558519</v>
      </c>
      <c r="G28" s="7">
        <f t="shared" si="5"/>
        <v>746.13455116004297</v>
      </c>
      <c r="H28" s="7">
        <f t="shared" si="6"/>
        <v>0</v>
      </c>
      <c r="I28" s="7">
        <f t="shared" si="7"/>
        <v>272662.85271706717</v>
      </c>
      <c r="K28" s="1">
        <f>IF(OR(E28&lt;0,E28=" "),+'Existing Bldg Comparison'!$C$17/$F$10,-E28+'Existing Bldg Comparison'!$C$17/$F$10-H28)</f>
        <v>1561.9150799174386</v>
      </c>
      <c r="L28" s="16">
        <f t="shared" si="8"/>
        <v>0.83333333333333337</v>
      </c>
      <c r="M28" s="7">
        <f t="shared" si="9"/>
        <v>-54380.849200825614</v>
      </c>
      <c r="N28" s="9" t="str">
        <f>IF(AND(M28&gt;0,M27&lt;0),L28-((M28/'Existing Bldg Comparison'!$C$17))," ")</f>
        <v xml:space="preserve"> </v>
      </c>
    </row>
    <row r="29" spans="2:14" ht="20.100000000000001" customHeight="1" x14ac:dyDescent="0.25">
      <c r="B29" s="1"/>
      <c r="C29" s="2">
        <f t="shared" si="1"/>
        <v>11</v>
      </c>
      <c r="D29" s="7">
        <f t="shared" si="2"/>
        <v>272662.85271706717</v>
      </c>
      <c r="E29" s="2">
        <f t="shared" si="3"/>
        <v>1771.4182534158949</v>
      </c>
      <c r="F29" s="2">
        <f t="shared" si="4"/>
        <v>1022.4856976890019</v>
      </c>
      <c r="G29" s="7">
        <f t="shared" si="5"/>
        <v>748.93255572689304</v>
      </c>
      <c r="H29" s="7">
        <f t="shared" si="6"/>
        <v>0</v>
      </c>
      <c r="I29" s="7">
        <f t="shared" si="7"/>
        <v>271913.92016134027</v>
      </c>
      <c r="K29" s="1">
        <f>IF(OR(E29&lt;0,E29=" "),+'Existing Bldg Comparison'!$C$17/$F$10,-E29+'Existing Bldg Comparison'!$C$17/$F$10-H29)</f>
        <v>1561.9150799174386</v>
      </c>
      <c r="L29" s="16">
        <f t="shared" si="8"/>
        <v>0.91666666666666674</v>
      </c>
      <c r="M29" s="7">
        <f t="shared" si="9"/>
        <v>-52818.934120908176</v>
      </c>
      <c r="N29" s="9" t="str">
        <f>IF(AND(M29&gt;0,M28&lt;0),L29-((M29/'Existing Bldg Comparison'!$C$17))," ")</f>
        <v xml:space="preserve"> </v>
      </c>
    </row>
    <row r="30" spans="2:14" ht="20.100000000000001" customHeight="1" x14ac:dyDescent="0.25">
      <c r="B30" s="1"/>
      <c r="C30" s="2">
        <f t="shared" si="1"/>
        <v>12</v>
      </c>
      <c r="D30" s="7">
        <f t="shared" si="2"/>
        <v>271913.92016134027</v>
      </c>
      <c r="E30" s="2">
        <f t="shared" si="3"/>
        <v>1771.4182534158949</v>
      </c>
      <c r="F30" s="2">
        <f t="shared" si="4"/>
        <v>1019.677200605026</v>
      </c>
      <c r="G30" s="7">
        <f t="shared" si="5"/>
        <v>751.74105281086895</v>
      </c>
      <c r="H30" s="7">
        <f t="shared" si="6"/>
        <v>0</v>
      </c>
      <c r="I30" s="7">
        <f t="shared" si="7"/>
        <v>271162.17910852941</v>
      </c>
      <c r="K30" s="1">
        <f>IF(OR(E30&lt;0,E30=" "),+'Existing Bldg Comparison'!$C$17/$F$10,-E30+'Existing Bldg Comparison'!$C$17/$F$10-H30)</f>
        <v>1561.9150799174386</v>
      </c>
      <c r="L30" s="16">
        <f t="shared" si="8"/>
        <v>1</v>
      </c>
      <c r="M30" s="7">
        <f t="shared" si="9"/>
        <v>-51257.019040990737</v>
      </c>
      <c r="N30" s="9" t="str">
        <f>IF(AND(M30&gt;0,M29&lt;0),L30-((M30/'Existing Bldg Comparison'!$C$17))," ")</f>
        <v xml:space="preserve"> </v>
      </c>
    </row>
    <row r="31" spans="2:14" ht="20.100000000000001" customHeight="1" x14ac:dyDescent="0.25">
      <c r="B31" s="1"/>
      <c r="C31" s="2">
        <f t="shared" si="1"/>
        <v>13</v>
      </c>
      <c r="D31" s="7">
        <f t="shared" si="2"/>
        <v>271162.17910852941</v>
      </c>
      <c r="E31" s="2">
        <f t="shared" si="3"/>
        <v>1771.4182534158949</v>
      </c>
      <c r="F31" s="2">
        <f t="shared" si="4"/>
        <v>1016.8581716569853</v>
      </c>
      <c r="G31" s="7">
        <f t="shared" si="5"/>
        <v>754.56008175890963</v>
      </c>
      <c r="H31" s="7">
        <f t="shared" si="6"/>
        <v>0</v>
      </c>
      <c r="I31" s="7">
        <f t="shared" si="7"/>
        <v>270407.61902677052</v>
      </c>
      <c r="K31" s="1">
        <f>IF(OR(E31&lt;0,E31=" "),+'Existing Bldg Comparison'!$C$17/$F$10,-E31+'Existing Bldg Comparison'!$C$17/$F$10-H31)</f>
        <v>1561.9150799174386</v>
      </c>
      <c r="L31" s="16">
        <f t="shared" si="8"/>
        <v>1.0833333333333333</v>
      </c>
      <c r="M31" s="7">
        <f t="shared" si="9"/>
        <v>-49695.103961073299</v>
      </c>
      <c r="N31" s="9" t="str">
        <f>IF(AND(M31&gt;0,M30&lt;0),L31-((M31/'Existing Bldg Comparison'!$C$17))," ")</f>
        <v xml:space="preserve"> </v>
      </c>
    </row>
    <row r="32" spans="2:14" ht="20.100000000000001" customHeight="1" x14ac:dyDescent="0.25">
      <c r="B32" s="1"/>
      <c r="C32" s="2">
        <f t="shared" si="1"/>
        <v>14</v>
      </c>
      <c r="D32" s="7">
        <f t="shared" si="2"/>
        <v>270407.61902677052</v>
      </c>
      <c r="E32" s="2">
        <f t="shared" si="3"/>
        <v>1771.4182534158949</v>
      </c>
      <c r="F32" s="2">
        <f t="shared" si="4"/>
        <v>1014.0285713503895</v>
      </c>
      <c r="G32" s="7">
        <f t="shared" si="5"/>
        <v>757.38968206550544</v>
      </c>
      <c r="H32" s="7">
        <f t="shared" si="6"/>
        <v>0</v>
      </c>
      <c r="I32" s="7">
        <f t="shared" si="7"/>
        <v>269650.229344705</v>
      </c>
      <c r="K32" s="1">
        <f>IF(OR(E32&lt;0,E32=" "),+'Existing Bldg Comparison'!$C$17/$F$10,-E32+'Existing Bldg Comparison'!$C$17/$F$10-H32)</f>
        <v>1561.9150799174386</v>
      </c>
      <c r="L32" s="16">
        <f t="shared" si="8"/>
        <v>1.1666666666666665</v>
      </c>
      <c r="M32" s="7">
        <f t="shared" si="9"/>
        <v>-48133.18888115586</v>
      </c>
      <c r="N32" s="9" t="str">
        <f>IF(AND(M32&gt;0,M31&lt;0),L32-((M32/'Existing Bldg Comparison'!$C$17))," ")</f>
        <v xml:space="preserve"> </v>
      </c>
    </row>
    <row r="33" spans="2:14" ht="20.100000000000001" customHeight="1" x14ac:dyDescent="0.25">
      <c r="B33" s="1"/>
      <c r="C33" s="2">
        <f t="shared" si="1"/>
        <v>15</v>
      </c>
      <c r="D33" s="7">
        <f t="shared" si="2"/>
        <v>269650.229344705</v>
      </c>
      <c r="E33" s="2">
        <f t="shared" si="3"/>
        <v>1771.4182534158949</v>
      </c>
      <c r="F33" s="2">
        <f t="shared" si="4"/>
        <v>1011.1883600426437</v>
      </c>
      <c r="G33" s="7">
        <f t="shared" si="5"/>
        <v>760.22989337325123</v>
      </c>
      <c r="H33" s="7">
        <f t="shared" si="6"/>
        <v>0</v>
      </c>
      <c r="I33" s="7">
        <f t="shared" si="7"/>
        <v>268889.99945133174</v>
      </c>
      <c r="K33" s="1">
        <f>IF(OR(E33&lt;0,E33=" "),+'Existing Bldg Comparison'!$C$17/$F$10,-E33+'Existing Bldg Comparison'!$C$17/$F$10-H33)</f>
        <v>1561.9150799174386</v>
      </c>
      <c r="L33" s="16">
        <f t="shared" si="8"/>
        <v>1.2499999999999998</v>
      </c>
      <c r="M33" s="7">
        <f t="shared" si="9"/>
        <v>-46571.273801238422</v>
      </c>
      <c r="N33" s="9" t="str">
        <f>IF(AND(M33&gt;0,M32&lt;0),L33-((M33/'Existing Bldg Comparison'!$C$17))," ")</f>
        <v xml:space="preserve"> </v>
      </c>
    </row>
    <row r="34" spans="2:14" ht="20.100000000000001" customHeight="1" x14ac:dyDescent="0.25">
      <c r="B34" s="1"/>
      <c r="C34" s="2">
        <f t="shared" si="1"/>
        <v>16</v>
      </c>
      <c r="D34" s="7">
        <f t="shared" si="2"/>
        <v>268889.99945133174</v>
      </c>
      <c r="E34" s="2">
        <f t="shared" si="3"/>
        <v>1771.4182534158949</v>
      </c>
      <c r="F34" s="2">
        <f t="shared" si="4"/>
        <v>1008.337497942494</v>
      </c>
      <c r="G34" s="7">
        <f t="shared" si="5"/>
        <v>763.08075547340093</v>
      </c>
      <c r="H34" s="7">
        <f t="shared" si="6"/>
        <v>0</v>
      </c>
      <c r="I34" s="7">
        <f t="shared" si="7"/>
        <v>268126.91869585833</v>
      </c>
      <c r="K34" s="1">
        <f>IF(OR(E34&lt;0,E34=" "),+'Existing Bldg Comparison'!$C$17/$F$10,-E34+'Existing Bldg Comparison'!$C$17/$F$10-H34)</f>
        <v>1561.9150799174386</v>
      </c>
      <c r="L34" s="16">
        <f t="shared" si="8"/>
        <v>1.333333333333333</v>
      </c>
      <c r="M34" s="7">
        <f t="shared" si="9"/>
        <v>-45009.358721320983</v>
      </c>
      <c r="N34" s="9" t="str">
        <f>IF(AND(M34&gt;0,M33&lt;0),L34-((M34/'Existing Bldg Comparison'!$C$17))," ")</f>
        <v xml:space="preserve"> </v>
      </c>
    </row>
    <row r="35" spans="2:14" ht="20.100000000000001" customHeight="1" x14ac:dyDescent="0.25">
      <c r="B35" s="1"/>
      <c r="C35" s="2">
        <f t="shared" si="1"/>
        <v>17</v>
      </c>
      <c r="D35" s="7">
        <f t="shared" si="2"/>
        <v>268126.91869585833</v>
      </c>
      <c r="E35" s="2">
        <f t="shared" si="3"/>
        <v>1771.4182534158949</v>
      </c>
      <c r="F35" s="2">
        <f t="shared" si="4"/>
        <v>1005.4759451094687</v>
      </c>
      <c r="G35" s="7">
        <f t="shared" si="5"/>
        <v>765.94230830642618</v>
      </c>
      <c r="H35" s="7">
        <f t="shared" si="6"/>
        <v>0</v>
      </c>
      <c r="I35" s="7">
        <f t="shared" si="7"/>
        <v>267360.97638755193</v>
      </c>
      <c r="K35" s="1">
        <f>IF(OR(E35&lt;0,E35=" "),+'Existing Bldg Comparison'!$C$17/$F$10,-E35+'Existing Bldg Comparison'!$C$17/$F$10-H35)</f>
        <v>1561.9150799174386</v>
      </c>
      <c r="L35" s="16">
        <f t="shared" si="8"/>
        <v>1.4166666666666663</v>
      </c>
      <c r="M35" s="7">
        <f t="shared" si="9"/>
        <v>-43447.443641403544</v>
      </c>
      <c r="N35" s="9" t="str">
        <f>IF(AND(M35&gt;0,M34&lt;0),L35-((M35/'Existing Bldg Comparison'!$C$17))," ")</f>
        <v xml:space="preserve"> </v>
      </c>
    </row>
    <row r="36" spans="2:14" ht="20.100000000000001" customHeight="1" x14ac:dyDescent="0.25">
      <c r="B36" s="1"/>
      <c r="C36" s="2">
        <f t="shared" si="1"/>
        <v>18</v>
      </c>
      <c r="D36" s="7">
        <f t="shared" si="2"/>
        <v>267360.97638755193</v>
      </c>
      <c r="E36" s="2">
        <f t="shared" si="3"/>
        <v>1771.4182534158949</v>
      </c>
      <c r="F36" s="2">
        <f t="shared" si="4"/>
        <v>1002.6036614533197</v>
      </c>
      <c r="G36" s="7">
        <f t="shared" si="5"/>
        <v>768.81459196257526</v>
      </c>
      <c r="H36" s="7">
        <f t="shared" si="6"/>
        <v>0</v>
      </c>
      <c r="I36" s="7">
        <f t="shared" si="7"/>
        <v>266592.16179558937</v>
      </c>
      <c r="K36" s="1">
        <f>IF(OR(E36&lt;0,E36=" "),+'Existing Bldg Comparison'!$C$17/$F$10,-E36+'Existing Bldg Comparison'!$C$17/$F$10-H36)</f>
        <v>1561.9150799174386</v>
      </c>
      <c r="L36" s="16">
        <f t="shared" si="8"/>
        <v>1.4999999999999996</v>
      </c>
      <c r="M36" s="7">
        <f t="shared" si="9"/>
        <v>-41885.528561486106</v>
      </c>
      <c r="N36" s="9" t="str">
        <f>IF(AND(M36&gt;0,M35&lt;0),L36-((M36/'Existing Bldg Comparison'!$C$17))," ")</f>
        <v xml:space="preserve"> </v>
      </c>
    </row>
    <row r="37" spans="2:14" ht="20.100000000000001" customHeight="1" x14ac:dyDescent="0.25">
      <c r="B37" s="1"/>
      <c r="C37" s="2">
        <f t="shared" si="1"/>
        <v>19</v>
      </c>
      <c r="D37" s="7">
        <f t="shared" si="2"/>
        <v>266592.16179558937</v>
      </c>
      <c r="E37" s="2">
        <f t="shared" si="3"/>
        <v>1771.4182534158949</v>
      </c>
      <c r="F37" s="2">
        <f t="shared" si="4"/>
        <v>999.72060673346016</v>
      </c>
      <c r="G37" s="7">
        <f t="shared" si="5"/>
        <v>771.69764668243477</v>
      </c>
      <c r="H37" s="7">
        <f t="shared" si="6"/>
        <v>0</v>
      </c>
      <c r="I37" s="7">
        <f t="shared" si="7"/>
        <v>265820.46414890693</v>
      </c>
      <c r="K37" s="1">
        <f>IF(OR(E37&lt;0,E37=" "),+'Existing Bldg Comparison'!$C$17/$F$10,-E37+'Existing Bldg Comparison'!$C$17/$F$10-H37)</f>
        <v>1561.9150799174386</v>
      </c>
      <c r="L37" s="16">
        <f t="shared" si="8"/>
        <v>1.5833333333333328</v>
      </c>
      <c r="M37" s="7">
        <f t="shared" si="9"/>
        <v>-40323.613481568667</v>
      </c>
      <c r="N37" s="9" t="str">
        <f>IF(AND(M37&gt;0,M36&lt;0),L37-((M37/'Existing Bldg Comparison'!$C$17))," ")</f>
        <v xml:space="preserve"> </v>
      </c>
    </row>
    <row r="38" spans="2:14" ht="20.100000000000001" customHeight="1" x14ac:dyDescent="0.25">
      <c r="B38" s="1"/>
      <c r="C38" s="2">
        <f t="shared" si="1"/>
        <v>20</v>
      </c>
      <c r="D38" s="7">
        <f t="shared" si="2"/>
        <v>265820.46414890693</v>
      </c>
      <c r="E38" s="2">
        <f t="shared" si="3"/>
        <v>1771.4182534158949</v>
      </c>
      <c r="F38" s="2">
        <f t="shared" si="4"/>
        <v>996.82674055840096</v>
      </c>
      <c r="G38" s="7">
        <f t="shared" si="5"/>
        <v>774.59151285749397</v>
      </c>
      <c r="H38" s="7">
        <f t="shared" si="6"/>
        <v>0</v>
      </c>
      <c r="I38" s="7">
        <f t="shared" si="7"/>
        <v>265045.87263604946</v>
      </c>
      <c r="K38" s="1">
        <f>IF(OR(E38&lt;0,E38=" "),+'Existing Bldg Comparison'!$C$17/$F$10,-E38+'Existing Bldg Comparison'!$C$17/$F$10-H38)</f>
        <v>1561.9150799174386</v>
      </c>
      <c r="L38" s="16">
        <f t="shared" si="8"/>
        <v>1.6666666666666661</v>
      </c>
      <c r="M38" s="7">
        <f t="shared" ref="M38:M101" si="10">M37+K38</f>
        <v>-38761.698401651229</v>
      </c>
      <c r="N38" s="9" t="str">
        <f>IF(AND(M38&gt;0,M37&lt;0),L38-((M38/'Existing Bldg Comparison'!$C$17))," ")</f>
        <v xml:space="preserve"> </v>
      </c>
    </row>
    <row r="39" spans="2:14" ht="20.100000000000001" customHeight="1" x14ac:dyDescent="0.25">
      <c r="B39" s="1"/>
      <c r="C39" s="2">
        <f t="shared" si="1"/>
        <v>21</v>
      </c>
      <c r="D39" s="7">
        <f t="shared" si="2"/>
        <v>265045.87263604946</v>
      </c>
      <c r="E39" s="2">
        <f t="shared" si="3"/>
        <v>1771.4182534158949</v>
      </c>
      <c r="F39" s="2">
        <f t="shared" si="4"/>
        <v>993.92202238518541</v>
      </c>
      <c r="G39" s="7">
        <f t="shared" si="5"/>
        <v>777.49623103070951</v>
      </c>
      <c r="H39" s="7">
        <f t="shared" si="6"/>
        <v>0</v>
      </c>
      <c r="I39" s="7">
        <f t="shared" si="7"/>
        <v>264268.37640501873</v>
      </c>
      <c r="K39" s="1">
        <f>IF(OR(E39&lt;0,E39=" "),+'Existing Bldg Comparison'!$C$17/$F$10,-E39+'Existing Bldg Comparison'!$C$17/$F$10-H39)</f>
        <v>1561.9150799174386</v>
      </c>
      <c r="L39" s="16">
        <f t="shared" si="8"/>
        <v>1.7499999999999993</v>
      </c>
      <c r="M39" s="7">
        <f t="shared" si="10"/>
        <v>-37199.78332173379</v>
      </c>
      <c r="N39" s="9" t="str">
        <f>IF(AND(M39&gt;0,M38&lt;0),L39-((M39/'Existing Bldg Comparison'!$C$17))," ")</f>
        <v xml:space="preserve"> </v>
      </c>
    </row>
    <row r="40" spans="2:14" ht="20.100000000000001" customHeight="1" x14ac:dyDescent="0.25">
      <c r="B40" s="1"/>
      <c r="C40" s="2">
        <f t="shared" si="1"/>
        <v>22</v>
      </c>
      <c r="D40" s="7">
        <f t="shared" si="2"/>
        <v>264268.37640501873</v>
      </c>
      <c r="E40" s="2">
        <f t="shared" si="3"/>
        <v>1771.4182534158949</v>
      </c>
      <c r="F40" s="2">
        <f t="shared" si="4"/>
        <v>991.00641151882019</v>
      </c>
      <c r="G40" s="7">
        <f t="shared" si="5"/>
        <v>780.41184189707474</v>
      </c>
      <c r="H40" s="7">
        <f t="shared" si="6"/>
        <v>0</v>
      </c>
      <c r="I40" s="7">
        <f t="shared" si="7"/>
        <v>263487.96456312167</v>
      </c>
      <c r="K40" s="1">
        <f>IF(OR(E40&lt;0,E40=" "),+'Existing Bldg Comparison'!$C$17/$F$10,-E40+'Existing Bldg Comparison'!$C$17/$F$10-H40)</f>
        <v>1561.9150799174386</v>
      </c>
      <c r="L40" s="16">
        <f t="shared" si="8"/>
        <v>1.8333333333333326</v>
      </c>
      <c r="M40" s="7">
        <f t="shared" si="10"/>
        <v>-35637.868241816352</v>
      </c>
      <c r="N40" s="9" t="str">
        <f>IF(AND(M40&gt;0,M39&lt;0),L40-((M40/'Existing Bldg Comparison'!$C$17))," ")</f>
        <v xml:space="preserve"> </v>
      </c>
    </row>
    <row r="41" spans="2:14" ht="20.100000000000001" customHeight="1" x14ac:dyDescent="0.25">
      <c r="B41" s="1"/>
      <c r="C41" s="2">
        <f t="shared" si="1"/>
        <v>23</v>
      </c>
      <c r="D41" s="7">
        <f t="shared" si="2"/>
        <v>263487.96456312167</v>
      </c>
      <c r="E41" s="2">
        <f t="shared" si="3"/>
        <v>1771.4182534158949</v>
      </c>
      <c r="F41" s="2">
        <f t="shared" si="4"/>
        <v>988.07986711170622</v>
      </c>
      <c r="G41" s="7">
        <f t="shared" si="5"/>
        <v>783.3383863041887</v>
      </c>
      <c r="H41" s="7">
        <f t="shared" si="6"/>
        <v>0</v>
      </c>
      <c r="I41" s="7">
        <f t="shared" si="7"/>
        <v>262704.62617681746</v>
      </c>
      <c r="K41" s="1">
        <f>IF(OR(E41&lt;0,E41=" "),+'Existing Bldg Comparison'!$C$17/$F$10,-E41+'Existing Bldg Comparison'!$C$17/$F$10-H41)</f>
        <v>1561.9150799174386</v>
      </c>
      <c r="L41" s="16">
        <f t="shared" si="8"/>
        <v>1.9166666666666659</v>
      </c>
      <c r="M41" s="7">
        <f t="shared" si="10"/>
        <v>-34075.953161898913</v>
      </c>
      <c r="N41" s="9" t="str">
        <f>IF(AND(M41&gt;0,M40&lt;0),L41-((M41/'Existing Bldg Comparison'!$C$17))," ")</f>
        <v xml:space="preserve"> </v>
      </c>
    </row>
    <row r="42" spans="2:14" ht="20.100000000000001" customHeight="1" x14ac:dyDescent="0.25">
      <c r="B42" s="1"/>
      <c r="C42" s="2">
        <f t="shared" si="1"/>
        <v>24</v>
      </c>
      <c r="D42" s="7">
        <f t="shared" si="2"/>
        <v>262704.62617681746</v>
      </c>
      <c r="E42" s="2">
        <f t="shared" si="3"/>
        <v>1771.4182534158949</v>
      </c>
      <c r="F42" s="2">
        <f t="shared" si="4"/>
        <v>985.14234816306544</v>
      </c>
      <c r="G42" s="7">
        <f t="shared" si="5"/>
        <v>786.27590525282949</v>
      </c>
      <c r="H42" s="7">
        <f t="shared" si="6"/>
        <v>0</v>
      </c>
      <c r="I42" s="7">
        <f t="shared" si="7"/>
        <v>261918.35027156462</v>
      </c>
      <c r="K42" s="1">
        <f>IF(OR(E42&lt;0,E42=" "),+'Existing Bldg Comparison'!$C$17/$F$10,-E42+'Existing Bldg Comparison'!$C$17/$F$10-H42)</f>
        <v>1561.9150799174386</v>
      </c>
      <c r="L42" s="16">
        <f t="shared" si="8"/>
        <v>1.9999999999999991</v>
      </c>
      <c r="M42" s="7">
        <f t="shared" si="10"/>
        <v>-32514.038081981475</v>
      </c>
      <c r="N42" s="9" t="str">
        <f>IF(AND(M42&gt;0,M41&lt;0),L42-((M42/'Existing Bldg Comparison'!$C$17))," ")</f>
        <v xml:space="preserve"> </v>
      </c>
    </row>
    <row r="43" spans="2:14" ht="20.100000000000001" customHeight="1" x14ac:dyDescent="0.25">
      <c r="B43" s="1"/>
      <c r="C43" s="2">
        <f t="shared" si="1"/>
        <v>25</v>
      </c>
      <c r="D43" s="7">
        <f t="shared" si="2"/>
        <v>261918.35027156462</v>
      </c>
      <c r="E43" s="2">
        <f t="shared" si="3"/>
        <v>1771.4182534158949</v>
      </c>
      <c r="F43" s="2">
        <f t="shared" si="4"/>
        <v>982.19381351836728</v>
      </c>
      <c r="G43" s="7">
        <f t="shared" si="5"/>
        <v>789.22443989752765</v>
      </c>
      <c r="H43" s="7">
        <f t="shared" si="6"/>
        <v>0</v>
      </c>
      <c r="I43" s="7">
        <f t="shared" si="7"/>
        <v>261129.1258316671</v>
      </c>
      <c r="K43" s="1">
        <f>IF(OR(E43&lt;0,E43=" "),+'Existing Bldg Comparison'!$C$17/$F$10,-E43+'Existing Bldg Comparison'!$C$17/$F$10-H43)</f>
        <v>1561.9150799174386</v>
      </c>
      <c r="L43" s="16">
        <f t="shared" si="8"/>
        <v>2.0833333333333326</v>
      </c>
      <c r="M43" s="7">
        <f t="shared" si="10"/>
        <v>-30952.123002064036</v>
      </c>
      <c r="N43" s="9" t="str">
        <f>IF(AND(M43&gt;0,M42&lt;0),L43-((M43/'Existing Bldg Comparison'!$C$17))," ")</f>
        <v xml:space="preserve"> </v>
      </c>
    </row>
    <row r="44" spans="2:14" ht="20.100000000000001" customHeight="1" x14ac:dyDescent="0.25">
      <c r="B44" s="1"/>
      <c r="C44" s="2">
        <f t="shared" si="1"/>
        <v>26</v>
      </c>
      <c r="D44" s="7">
        <f t="shared" si="2"/>
        <v>261129.1258316671</v>
      </c>
      <c r="E44" s="2">
        <f t="shared" si="3"/>
        <v>1771.4182534158949</v>
      </c>
      <c r="F44" s="2">
        <f t="shared" si="4"/>
        <v>979.23422186875155</v>
      </c>
      <c r="G44" s="7">
        <f t="shared" si="5"/>
        <v>792.18403154714338</v>
      </c>
      <c r="H44" s="7">
        <f t="shared" si="6"/>
        <v>0</v>
      </c>
      <c r="I44" s="7">
        <f t="shared" si="7"/>
        <v>260336.94180011997</v>
      </c>
      <c r="K44" s="1">
        <f>IF(OR(E44&lt;0,E44=" "),+'Existing Bldg Comparison'!$C$17/$F$10,-E44+'Existing Bldg Comparison'!$C$17/$F$10-H44)</f>
        <v>1561.9150799174386</v>
      </c>
      <c r="L44" s="16">
        <f t="shared" si="8"/>
        <v>2.1666666666666661</v>
      </c>
      <c r="M44" s="7">
        <f t="shared" si="10"/>
        <v>-29390.207922146597</v>
      </c>
      <c r="N44" s="9" t="str">
        <f>IF(AND(M44&gt;0,M43&lt;0),L44-((M44/'Existing Bldg Comparison'!$C$17))," ")</f>
        <v xml:space="preserve"> </v>
      </c>
    </row>
    <row r="45" spans="2:14" ht="20.100000000000001" customHeight="1" x14ac:dyDescent="0.25">
      <c r="B45" s="1"/>
      <c r="C45" s="2">
        <f t="shared" si="1"/>
        <v>27</v>
      </c>
      <c r="D45" s="7">
        <f t="shared" si="2"/>
        <v>260336.94180011997</v>
      </c>
      <c r="E45" s="2">
        <f t="shared" si="3"/>
        <v>1771.4182534158949</v>
      </c>
      <c r="F45" s="2">
        <f t="shared" si="4"/>
        <v>976.26353175044983</v>
      </c>
      <c r="G45" s="7">
        <f t="shared" si="5"/>
        <v>795.15472166544509</v>
      </c>
      <c r="H45" s="7">
        <f t="shared" si="6"/>
        <v>0</v>
      </c>
      <c r="I45" s="7">
        <f t="shared" si="7"/>
        <v>259541.78707845451</v>
      </c>
      <c r="K45" s="1">
        <f>IF(OR(E45&lt;0,E45=" "),+'Existing Bldg Comparison'!$C$17/$F$10,-E45+'Existing Bldg Comparison'!$C$17/$F$10-H45)</f>
        <v>1561.9150799174386</v>
      </c>
      <c r="L45" s="16">
        <f t="shared" si="8"/>
        <v>2.2499999999999996</v>
      </c>
      <c r="M45" s="7">
        <f t="shared" si="10"/>
        <v>-27828.292842229159</v>
      </c>
      <c r="N45" s="9" t="str">
        <f>IF(AND(M45&gt;0,M44&lt;0),L45-((M45/'Existing Bldg Comparison'!$C$17))," ")</f>
        <v xml:space="preserve"> </v>
      </c>
    </row>
    <row r="46" spans="2:14" ht="20.100000000000001" customHeight="1" x14ac:dyDescent="0.25">
      <c r="B46" s="1"/>
      <c r="C46" s="2">
        <f t="shared" si="1"/>
        <v>28</v>
      </c>
      <c r="D46" s="7">
        <f t="shared" si="2"/>
        <v>259541.78707845451</v>
      </c>
      <c r="E46" s="2">
        <f t="shared" si="3"/>
        <v>1771.4182534158949</v>
      </c>
      <c r="F46" s="2">
        <f t="shared" si="4"/>
        <v>973.28170154420434</v>
      </c>
      <c r="G46" s="7">
        <f t="shared" si="5"/>
        <v>798.13655187169059</v>
      </c>
      <c r="H46" s="7">
        <f t="shared" si="6"/>
        <v>0</v>
      </c>
      <c r="I46" s="7">
        <f t="shared" si="7"/>
        <v>258743.65052658282</v>
      </c>
      <c r="K46" s="1">
        <f>IF(OR(E46&lt;0,E46=" "),+'Existing Bldg Comparison'!$C$17/$F$10,-E46+'Existing Bldg Comparison'!$C$17/$F$10-H46)</f>
        <v>1561.9150799174386</v>
      </c>
      <c r="L46" s="16">
        <f t="shared" si="8"/>
        <v>2.333333333333333</v>
      </c>
      <c r="M46" s="7">
        <f t="shared" si="10"/>
        <v>-26266.37776231172</v>
      </c>
      <c r="N46" s="9" t="str">
        <f>IF(AND(M46&gt;0,M45&lt;0),L46-((M46/'Existing Bldg Comparison'!$C$17))," ")</f>
        <v xml:space="preserve"> </v>
      </c>
    </row>
    <row r="47" spans="2:14" ht="20.100000000000001" customHeight="1" x14ac:dyDescent="0.25">
      <c r="B47" s="1"/>
      <c r="C47" s="2">
        <f t="shared" si="1"/>
        <v>29</v>
      </c>
      <c r="D47" s="7">
        <f t="shared" si="2"/>
        <v>258743.65052658282</v>
      </c>
      <c r="E47" s="2">
        <f t="shared" si="3"/>
        <v>1771.4182534158949</v>
      </c>
      <c r="F47" s="2">
        <f t="shared" si="4"/>
        <v>970.2886894746855</v>
      </c>
      <c r="G47" s="7">
        <f t="shared" si="5"/>
        <v>801.12956394120943</v>
      </c>
      <c r="H47" s="7">
        <f t="shared" si="6"/>
        <v>0</v>
      </c>
      <c r="I47" s="7">
        <f t="shared" si="7"/>
        <v>257942.5209626416</v>
      </c>
      <c r="K47" s="1">
        <f>IF(OR(E47&lt;0,E47=" "),+'Existing Bldg Comparison'!$C$17/$F$10,-E47+'Existing Bldg Comparison'!$C$17/$F$10-H47)</f>
        <v>1561.9150799174386</v>
      </c>
      <c r="L47" s="16">
        <f t="shared" si="8"/>
        <v>2.4166666666666665</v>
      </c>
      <c r="M47" s="7">
        <f t="shared" si="10"/>
        <v>-24704.462682394282</v>
      </c>
      <c r="N47" s="9" t="str">
        <f>IF(AND(M47&gt;0,M46&lt;0),L47-((M47/'Existing Bldg Comparison'!$C$17))," ")</f>
        <v xml:space="preserve"> </v>
      </c>
    </row>
    <row r="48" spans="2:14" ht="20.100000000000001" customHeight="1" x14ac:dyDescent="0.25">
      <c r="B48" s="1"/>
      <c r="C48" s="2">
        <f t="shared" si="1"/>
        <v>30</v>
      </c>
      <c r="D48" s="7">
        <f t="shared" si="2"/>
        <v>257942.5209626416</v>
      </c>
      <c r="E48" s="2">
        <f t="shared" si="3"/>
        <v>1771.4182534158949</v>
      </c>
      <c r="F48" s="2">
        <f t="shared" si="4"/>
        <v>967.284453609906</v>
      </c>
      <c r="G48" s="7">
        <f t="shared" si="5"/>
        <v>804.13379980598893</v>
      </c>
      <c r="H48" s="7">
        <f t="shared" si="6"/>
        <v>0</v>
      </c>
      <c r="I48" s="7">
        <f t="shared" si="7"/>
        <v>257138.38716283563</v>
      </c>
      <c r="K48" s="1">
        <f>IF(OR(E48&lt;0,E48=" "),+'Existing Bldg Comparison'!$C$17/$F$10,-E48+'Existing Bldg Comparison'!$C$17/$F$10-H48)</f>
        <v>1561.9150799174386</v>
      </c>
      <c r="L48" s="16">
        <f t="shared" si="8"/>
        <v>2.5</v>
      </c>
      <c r="M48" s="7">
        <f t="shared" si="10"/>
        <v>-23142.547602476843</v>
      </c>
      <c r="N48" s="9" t="str">
        <f>IF(AND(M48&gt;0,M47&lt;0),L48-((M48/'Existing Bldg Comparison'!$C$17))," ")</f>
        <v xml:space="preserve"> </v>
      </c>
    </row>
    <row r="49" spans="2:14" ht="20.100000000000001" customHeight="1" x14ac:dyDescent="0.25">
      <c r="B49" s="1"/>
      <c r="C49" s="2">
        <f t="shared" si="1"/>
        <v>31</v>
      </c>
      <c r="D49" s="7">
        <f t="shared" si="2"/>
        <v>257138.38716283563</v>
      </c>
      <c r="E49" s="2">
        <f t="shared" si="3"/>
        <v>1771.4182534158949</v>
      </c>
      <c r="F49" s="2">
        <f t="shared" si="4"/>
        <v>964.26895186063359</v>
      </c>
      <c r="G49" s="7">
        <f t="shared" si="5"/>
        <v>807.14930155526133</v>
      </c>
      <c r="H49" s="7">
        <f t="shared" si="6"/>
        <v>0</v>
      </c>
      <c r="I49" s="7">
        <f t="shared" si="7"/>
        <v>256331.23786128036</v>
      </c>
      <c r="K49" s="1">
        <f>IF(OR(E49&lt;0,E49=" "),+'Existing Bldg Comparison'!$C$17/$F$10,-E49+'Existing Bldg Comparison'!$C$17/$F$10-H49)</f>
        <v>1561.9150799174386</v>
      </c>
      <c r="L49" s="16">
        <f t="shared" si="8"/>
        <v>2.5833333333333335</v>
      </c>
      <c r="M49" s="7">
        <f t="shared" si="10"/>
        <v>-21580.632522559405</v>
      </c>
      <c r="N49" s="9" t="str">
        <f>IF(AND(M49&gt;0,M48&lt;0),L49-((M49/'Existing Bldg Comparison'!$C$17))," ")</f>
        <v xml:space="preserve"> </v>
      </c>
    </row>
    <row r="50" spans="2:14" ht="20.100000000000001" customHeight="1" x14ac:dyDescent="0.25">
      <c r="B50" s="1"/>
      <c r="C50" s="2">
        <f t="shared" si="1"/>
        <v>32</v>
      </c>
      <c r="D50" s="7">
        <f t="shared" si="2"/>
        <v>256331.23786128036</v>
      </c>
      <c r="E50" s="2">
        <f t="shared" si="3"/>
        <v>1771.4182534158949</v>
      </c>
      <c r="F50" s="2">
        <f t="shared" si="4"/>
        <v>961.24214197980132</v>
      </c>
      <c r="G50" s="7">
        <f t="shared" si="5"/>
        <v>810.17611143609361</v>
      </c>
      <c r="H50" s="7">
        <f t="shared" si="6"/>
        <v>0</v>
      </c>
      <c r="I50" s="7">
        <f t="shared" si="7"/>
        <v>255521.06174984426</v>
      </c>
      <c r="K50" s="1">
        <f>IF(OR(E50&lt;0,E50=" "),+'Existing Bldg Comparison'!$C$17/$F$10,-E50+'Existing Bldg Comparison'!$C$17/$F$10-H50)</f>
        <v>1561.9150799174386</v>
      </c>
      <c r="L50" s="16">
        <f t="shared" si="8"/>
        <v>2.666666666666667</v>
      </c>
      <c r="M50" s="7">
        <f t="shared" si="10"/>
        <v>-20018.717442641966</v>
      </c>
      <c r="N50" s="9" t="str">
        <f>IF(AND(M50&gt;0,M49&lt;0),L50-((M50/'Existing Bldg Comparison'!$C$17))," ")</f>
        <v xml:space="preserve"> </v>
      </c>
    </row>
    <row r="51" spans="2:14" ht="20.100000000000001" customHeight="1" x14ac:dyDescent="0.25">
      <c r="B51" s="1"/>
      <c r="C51" s="2">
        <f t="shared" si="1"/>
        <v>33</v>
      </c>
      <c r="D51" s="7">
        <f t="shared" si="2"/>
        <v>255521.06174984426</v>
      </c>
      <c r="E51" s="2">
        <f t="shared" si="3"/>
        <v>1771.4182534158949</v>
      </c>
      <c r="F51" s="2">
        <f t="shared" si="4"/>
        <v>958.20398156191595</v>
      </c>
      <c r="G51" s="7">
        <f t="shared" si="5"/>
        <v>813.21427185397897</v>
      </c>
      <c r="H51" s="7">
        <f t="shared" si="6"/>
        <v>0</v>
      </c>
      <c r="I51" s="7">
        <f t="shared" si="7"/>
        <v>254707.84747799029</v>
      </c>
      <c r="K51" s="1">
        <f>IF(OR(E51&lt;0,E51=" "),+'Existing Bldg Comparison'!$C$17/$F$10,-E51+'Existing Bldg Comparison'!$C$17/$F$10-H51)</f>
        <v>1561.9150799174386</v>
      </c>
      <c r="L51" s="16">
        <f t="shared" si="8"/>
        <v>2.7500000000000004</v>
      </c>
      <c r="M51" s="7">
        <f t="shared" si="10"/>
        <v>-18456.802362724527</v>
      </c>
      <c r="N51" s="9" t="str">
        <f>IF(AND(M51&gt;0,M50&lt;0),L51-((M51/'Existing Bldg Comparison'!$C$17))," ")</f>
        <v xml:space="preserve"> </v>
      </c>
    </row>
    <row r="52" spans="2:14" ht="20.100000000000001" customHeight="1" x14ac:dyDescent="0.25">
      <c r="B52" s="1"/>
      <c r="C52" s="2">
        <f t="shared" si="1"/>
        <v>34</v>
      </c>
      <c r="D52" s="7">
        <f t="shared" si="2"/>
        <v>254707.84747799029</v>
      </c>
      <c r="E52" s="2">
        <f t="shared" si="3"/>
        <v>1771.4182534158949</v>
      </c>
      <c r="F52" s="2">
        <f t="shared" si="4"/>
        <v>955.15442804246356</v>
      </c>
      <c r="G52" s="7">
        <f t="shared" si="5"/>
        <v>816.26382537343136</v>
      </c>
      <c r="H52" s="7">
        <f t="shared" si="6"/>
        <v>0</v>
      </c>
      <c r="I52" s="7">
        <f t="shared" si="7"/>
        <v>253891.58365261686</v>
      </c>
      <c r="K52" s="1">
        <f>IF(OR(E52&lt;0,E52=" "),+'Existing Bldg Comparison'!$C$17/$F$10,-E52+'Existing Bldg Comparison'!$C$17/$F$10-H52)</f>
        <v>1561.9150799174386</v>
      </c>
      <c r="L52" s="16">
        <f t="shared" si="8"/>
        <v>2.8333333333333339</v>
      </c>
      <c r="M52" s="7">
        <f t="shared" si="10"/>
        <v>-16894.887282807089</v>
      </c>
      <c r="N52" s="9" t="str">
        <f>IF(AND(M52&gt;0,M51&lt;0),L52-((M52/'Existing Bldg Comparison'!$C$17))," ")</f>
        <v xml:space="preserve"> </v>
      </c>
    </row>
    <row r="53" spans="2:14" ht="20.100000000000001" customHeight="1" x14ac:dyDescent="0.25">
      <c r="B53" s="1"/>
      <c r="C53" s="2">
        <f t="shared" si="1"/>
        <v>35</v>
      </c>
      <c r="D53" s="7">
        <f t="shared" si="2"/>
        <v>253891.58365261686</v>
      </c>
      <c r="E53" s="2">
        <f t="shared" si="3"/>
        <v>1771.4182534158949</v>
      </c>
      <c r="F53" s="2">
        <f t="shared" si="4"/>
        <v>952.09343869731322</v>
      </c>
      <c r="G53" s="7">
        <f t="shared" si="5"/>
        <v>819.32481471858171</v>
      </c>
      <c r="H53" s="7">
        <f t="shared" si="6"/>
        <v>0</v>
      </c>
      <c r="I53" s="7">
        <f t="shared" si="7"/>
        <v>253072.25883789826</v>
      </c>
      <c r="K53" s="1">
        <f>IF(OR(E53&lt;0,E53=" "),+'Existing Bldg Comparison'!$C$17/$F$10,-E53+'Existing Bldg Comparison'!$C$17/$F$10-H53)</f>
        <v>1561.9150799174386</v>
      </c>
      <c r="L53" s="16">
        <f t="shared" si="8"/>
        <v>2.9166666666666674</v>
      </c>
      <c r="M53" s="7">
        <f t="shared" si="10"/>
        <v>-15332.97220288965</v>
      </c>
      <c r="N53" s="9" t="str">
        <f>IF(AND(M53&gt;0,M52&lt;0),L53-((M53/'Existing Bldg Comparison'!$C$17))," ")</f>
        <v xml:space="preserve"> </v>
      </c>
    </row>
    <row r="54" spans="2:14" ht="20.100000000000001" customHeight="1" x14ac:dyDescent="0.25">
      <c r="B54" s="1"/>
      <c r="C54" s="2">
        <f t="shared" si="1"/>
        <v>36</v>
      </c>
      <c r="D54" s="7">
        <f t="shared" si="2"/>
        <v>253072.25883789826</v>
      </c>
      <c r="E54" s="2">
        <f t="shared" si="3"/>
        <v>1771.4182534158949</v>
      </c>
      <c r="F54" s="2">
        <f t="shared" si="4"/>
        <v>949.02097064211841</v>
      </c>
      <c r="G54" s="7">
        <f t="shared" si="5"/>
        <v>822.39728277377651</v>
      </c>
      <c r="H54" s="7">
        <f t="shared" si="6"/>
        <v>0</v>
      </c>
      <c r="I54" s="7">
        <f t="shared" si="7"/>
        <v>252249.86155512449</v>
      </c>
      <c r="K54" s="1">
        <f>IF(OR(E54&lt;0,E54=" "),+'Existing Bldg Comparison'!$C$17/$F$10,-E54+'Existing Bldg Comparison'!$C$17/$F$10-H54)</f>
        <v>1561.9150799174386</v>
      </c>
      <c r="L54" s="16">
        <f t="shared" si="8"/>
        <v>3.0000000000000009</v>
      </c>
      <c r="M54" s="7">
        <f t="shared" si="10"/>
        <v>-13771.057122972212</v>
      </c>
      <c r="N54" s="9" t="str">
        <f>IF(AND(M54&gt;0,M53&lt;0),L54-((M54/'Existing Bldg Comparison'!$C$17))," ")</f>
        <v xml:space="preserve"> </v>
      </c>
    </row>
    <row r="55" spans="2:14" ht="20.100000000000001" customHeight="1" x14ac:dyDescent="0.25">
      <c r="B55" s="1"/>
      <c r="C55" s="2">
        <f t="shared" si="1"/>
        <v>37</v>
      </c>
      <c r="D55" s="7">
        <f t="shared" si="2"/>
        <v>252249.86155512449</v>
      </c>
      <c r="E55" s="2">
        <f t="shared" si="3"/>
        <v>1771.4182534158949</v>
      </c>
      <c r="F55" s="2">
        <f t="shared" si="4"/>
        <v>945.93698083171682</v>
      </c>
      <c r="G55" s="7">
        <f t="shared" si="5"/>
        <v>825.4812725841781</v>
      </c>
      <c r="H55" s="7">
        <f t="shared" si="6"/>
        <v>0</v>
      </c>
      <c r="I55" s="7">
        <f t="shared" si="7"/>
        <v>251424.38028254031</v>
      </c>
      <c r="K55" s="1">
        <f>IF(OR(E55&lt;0,E55=" "),+'Existing Bldg Comparison'!$C$17/$F$10,-E55+'Existing Bldg Comparison'!$C$17/$F$10-H55)</f>
        <v>1561.9150799174386</v>
      </c>
      <c r="L55" s="16">
        <f t="shared" si="8"/>
        <v>3.0833333333333344</v>
      </c>
      <c r="M55" s="7">
        <f t="shared" si="10"/>
        <v>-12209.142043054773</v>
      </c>
      <c r="N55" s="9" t="str">
        <f>IF(AND(M55&gt;0,M54&lt;0),L55-((M55/'Existing Bldg Comparison'!$C$17))," ")</f>
        <v xml:space="preserve"> </v>
      </c>
    </row>
    <row r="56" spans="2:14" ht="20.100000000000001" customHeight="1" x14ac:dyDescent="0.25">
      <c r="B56" s="1"/>
      <c r="C56" s="2">
        <f t="shared" si="1"/>
        <v>38</v>
      </c>
      <c r="D56" s="7">
        <f t="shared" si="2"/>
        <v>251424.38028254031</v>
      </c>
      <c r="E56" s="2">
        <f t="shared" si="3"/>
        <v>1771.4182534158949</v>
      </c>
      <c r="F56" s="2">
        <f t="shared" si="4"/>
        <v>942.84142605952616</v>
      </c>
      <c r="G56" s="7">
        <f t="shared" si="5"/>
        <v>828.57682735636877</v>
      </c>
      <c r="H56" s="7">
        <f t="shared" si="6"/>
        <v>0</v>
      </c>
      <c r="I56" s="7">
        <f t="shared" si="7"/>
        <v>250595.80345518395</v>
      </c>
      <c r="K56" s="1">
        <f>IF(OR(E56&lt;0,E56=" "),+'Existing Bldg Comparison'!$C$17/$F$10,-E56+'Existing Bldg Comparison'!$C$17/$F$10-H56)</f>
        <v>1561.9150799174386</v>
      </c>
      <c r="L56" s="16">
        <f t="shared" si="8"/>
        <v>3.1666666666666679</v>
      </c>
      <c r="M56" s="7">
        <f t="shared" si="10"/>
        <v>-10647.226963137335</v>
      </c>
      <c r="N56" s="9" t="str">
        <f>IF(AND(M56&gt;0,M55&lt;0),L56-((M56/'Existing Bldg Comparison'!$C$17))," ")</f>
        <v xml:space="preserve"> </v>
      </c>
    </row>
    <row r="57" spans="2:14" ht="20.100000000000001" customHeight="1" x14ac:dyDescent="0.25">
      <c r="B57" s="1"/>
      <c r="C57" s="2">
        <f t="shared" si="1"/>
        <v>39</v>
      </c>
      <c r="D57" s="7">
        <f t="shared" si="2"/>
        <v>250595.80345518395</v>
      </c>
      <c r="E57" s="2">
        <f t="shared" si="3"/>
        <v>1771.4182534158949</v>
      </c>
      <c r="F57" s="2">
        <f t="shared" si="4"/>
        <v>939.7342629569398</v>
      </c>
      <c r="G57" s="7">
        <f t="shared" si="5"/>
        <v>831.68399045895512</v>
      </c>
      <c r="H57" s="7">
        <f t="shared" si="6"/>
        <v>0</v>
      </c>
      <c r="I57" s="7">
        <f t="shared" si="7"/>
        <v>249764.11946472499</v>
      </c>
      <c r="K57" s="1">
        <f>IF(OR(E57&lt;0,E57=" "),+'Existing Bldg Comparison'!$C$17/$F$10,-E57+'Existing Bldg Comparison'!$C$17/$F$10-H57)</f>
        <v>1561.9150799174386</v>
      </c>
      <c r="L57" s="16">
        <f t="shared" si="8"/>
        <v>3.2500000000000013</v>
      </c>
      <c r="M57" s="7">
        <f t="shared" si="10"/>
        <v>-9085.3118832198961</v>
      </c>
      <c r="N57" s="9" t="str">
        <f>IF(AND(M57&gt;0,M56&lt;0),L57-((M57/'Existing Bldg Comparison'!$C$17))," ")</f>
        <v xml:space="preserve"> </v>
      </c>
    </row>
    <row r="58" spans="2:14" ht="20.100000000000001" customHeight="1" x14ac:dyDescent="0.25">
      <c r="B58" s="1"/>
      <c r="C58" s="2">
        <f t="shared" si="1"/>
        <v>40</v>
      </c>
      <c r="D58" s="7">
        <f t="shared" si="2"/>
        <v>249764.11946472499</v>
      </c>
      <c r="E58" s="2">
        <f t="shared" si="3"/>
        <v>1771.4182534158949</v>
      </c>
      <c r="F58" s="2">
        <f t="shared" si="4"/>
        <v>936.61544799271871</v>
      </c>
      <c r="G58" s="7">
        <f t="shared" si="5"/>
        <v>834.80280542317621</v>
      </c>
      <c r="H58" s="7">
        <f t="shared" si="6"/>
        <v>0</v>
      </c>
      <c r="I58" s="7">
        <f t="shared" si="7"/>
        <v>248929.31665930181</v>
      </c>
      <c r="K58" s="1">
        <f>IF(OR(E58&lt;0,E58=" "),+'Existing Bldg Comparison'!$C$17/$F$10,-E58+'Existing Bldg Comparison'!$C$17/$F$10-H58)</f>
        <v>1561.9150799174386</v>
      </c>
      <c r="L58" s="16">
        <f t="shared" si="8"/>
        <v>3.3333333333333348</v>
      </c>
      <c r="M58" s="7">
        <f t="shared" si="10"/>
        <v>-7523.3968033024576</v>
      </c>
      <c r="N58" s="9" t="str">
        <f>IF(AND(M58&gt;0,M57&lt;0),L58-((M58/'Existing Bldg Comparison'!$C$17))," ")</f>
        <v xml:space="preserve"> </v>
      </c>
    </row>
    <row r="59" spans="2:14" ht="20.100000000000001" customHeight="1" x14ac:dyDescent="0.25">
      <c r="B59" s="1"/>
      <c r="C59" s="2">
        <f t="shared" si="1"/>
        <v>41</v>
      </c>
      <c r="D59" s="7">
        <f t="shared" si="2"/>
        <v>248929.31665930181</v>
      </c>
      <c r="E59" s="2">
        <f t="shared" si="3"/>
        <v>1771.4182534158949</v>
      </c>
      <c r="F59" s="2">
        <f t="shared" si="4"/>
        <v>933.48493747238172</v>
      </c>
      <c r="G59" s="7">
        <f t="shared" si="5"/>
        <v>837.93331594351321</v>
      </c>
      <c r="H59" s="7">
        <f t="shared" si="6"/>
        <v>0</v>
      </c>
      <c r="I59" s="7">
        <f t="shared" si="7"/>
        <v>248091.38334335829</v>
      </c>
      <c r="K59" s="1">
        <f>IF(OR(E59&lt;0,E59=" "),+'Existing Bldg Comparison'!$C$17/$F$10,-E59+'Existing Bldg Comparison'!$C$17/$F$10-H59)</f>
        <v>1561.9150799174386</v>
      </c>
      <c r="L59" s="16">
        <f t="shared" si="8"/>
        <v>3.4166666666666683</v>
      </c>
      <c r="M59" s="7">
        <f t="shared" si="10"/>
        <v>-5961.481723385019</v>
      </c>
      <c r="N59" s="9" t="str">
        <f>IF(AND(M59&gt;0,M58&lt;0),L59-((M59/'Existing Bldg Comparison'!$C$17))," ")</f>
        <v xml:space="preserve"> </v>
      </c>
    </row>
    <row r="60" spans="2:14" ht="20.100000000000001" customHeight="1" x14ac:dyDescent="0.25">
      <c r="B60" s="1"/>
      <c r="C60" s="2">
        <f t="shared" si="1"/>
        <v>42</v>
      </c>
      <c r="D60" s="7">
        <f t="shared" si="2"/>
        <v>248091.38334335829</v>
      </c>
      <c r="E60" s="2">
        <f t="shared" si="3"/>
        <v>1771.4182534158949</v>
      </c>
      <c r="F60" s="2">
        <f t="shared" si="4"/>
        <v>930.34268753759352</v>
      </c>
      <c r="G60" s="7">
        <f t="shared" si="5"/>
        <v>841.0755658783014</v>
      </c>
      <c r="H60" s="7">
        <f t="shared" si="6"/>
        <v>0</v>
      </c>
      <c r="I60" s="7">
        <f t="shared" si="7"/>
        <v>247250.30777747999</v>
      </c>
      <c r="K60" s="1">
        <f>IF(OR(E60&lt;0,E60=" "),+'Existing Bldg Comparison'!$C$17/$F$10,-E60+'Existing Bldg Comparison'!$C$17/$F$10-H60)</f>
        <v>1561.9150799174386</v>
      </c>
      <c r="L60" s="16">
        <f t="shared" si="8"/>
        <v>3.5000000000000018</v>
      </c>
      <c r="M60" s="7">
        <f t="shared" si="10"/>
        <v>-4399.5666434675804</v>
      </c>
      <c r="N60" s="9" t="str">
        <f>IF(AND(M60&gt;0,M59&lt;0),L60-((M60/'Existing Bldg Comparison'!$C$17))," ")</f>
        <v xml:space="preserve"> </v>
      </c>
    </row>
    <row r="61" spans="2:14" ht="20.100000000000001" customHeight="1" x14ac:dyDescent="0.25">
      <c r="B61" s="1"/>
      <c r="C61" s="2">
        <f t="shared" si="1"/>
        <v>43</v>
      </c>
      <c r="D61" s="7">
        <f t="shared" si="2"/>
        <v>247250.30777747999</v>
      </c>
      <c r="E61" s="2">
        <f t="shared" si="3"/>
        <v>1771.4182534158949</v>
      </c>
      <c r="F61" s="2">
        <f t="shared" si="4"/>
        <v>927.18865416554991</v>
      </c>
      <c r="G61" s="7">
        <f t="shared" si="5"/>
        <v>844.22959925034502</v>
      </c>
      <c r="H61" s="7">
        <f t="shared" si="6"/>
        <v>0</v>
      </c>
      <c r="I61" s="7">
        <f t="shared" si="7"/>
        <v>246406.07817822965</v>
      </c>
      <c r="K61" s="1">
        <f>IF(OR(E61&lt;0,E61=" "),+'Existing Bldg Comparison'!$C$17/$F$10,-E61+'Existing Bldg Comparison'!$C$17/$F$10-H61)</f>
        <v>1561.9150799174386</v>
      </c>
      <c r="L61" s="16">
        <f t="shared" si="8"/>
        <v>3.5833333333333353</v>
      </c>
      <c r="M61" s="7">
        <f t="shared" si="10"/>
        <v>-2837.6515635501419</v>
      </c>
      <c r="N61" s="9" t="str">
        <f>IF(AND(M61&gt;0,M60&lt;0),L61-((M61/'Existing Bldg Comparison'!$C$17))," ")</f>
        <v xml:space="preserve"> </v>
      </c>
    </row>
    <row r="62" spans="2:14" ht="20.100000000000001" customHeight="1" x14ac:dyDescent="0.25">
      <c r="B62" s="1"/>
      <c r="C62" s="2">
        <f t="shared" si="1"/>
        <v>44</v>
      </c>
      <c r="D62" s="7">
        <f t="shared" si="2"/>
        <v>246406.07817822965</v>
      </c>
      <c r="E62" s="2">
        <f t="shared" si="3"/>
        <v>1771.4182534158949</v>
      </c>
      <c r="F62" s="2">
        <f t="shared" si="4"/>
        <v>924.0227931683612</v>
      </c>
      <c r="G62" s="7">
        <f t="shared" si="5"/>
        <v>847.39546024753372</v>
      </c>
      <c r="H62" s="7">
        <f t="shared" si="6"/>
        <v>0</v>
      </c>
      <c r="I62" s="7">
        <f t="shared" si="7"/>
        <v>245558.68271798213</v>
      </c>
      <c r="K62" s="1">
        <f>IF(OR(E62&lt;0,E62=" "),+'Existing Bldg Comparison'!$C$17/$F$10,-E62+'Existing Bldg Comparison'!$C$17/$F$10-H62)</f>
        <v>1561.9150799174386</v>
      </c>
      <c r="L62" s="16">
        <f t="shared" si="8"/>
        <v>3.6666666666666687</v>
      </c>
      <c r="M62" s="7">
        <f t="shared" si="10"/>
        <v>-1275.7364836327033</v>
      </c>
      <c r="N62" s="9" t="str">
        <f>IF(AND(M62&gt;0,M61&lt;0),L62-((M62/'Existing Bldg Comparison'!$C$17))," ")</f>
        <v xml:space="preserve"> </v>
      </c>
    </row>
    <row r="63" spans="2:14" ht="20.100000000000001" customHeight="1" x14ac:dyDescent="0.25">
      <c r="B63" s="1"/>
      <c r="C63" s="2">
        <f t="shared" si="1"/>
        <v>45</v>
      </c>
      <c r="D63" s="7">
        <f t="shared" si="2"/>
        <v>245558.68271798213</v>
      </c>
      <c r="E63" s="2">
        <f t="shared" si="3"/>
        <v>1771.4182534158949</v>
      </c>
      <c r="F63" s="2">
        <f t="shared" si="4"/>
        <v>920.84506019243292</v>
      </c>
      <c r="G63" s="7">
        <f t="shared" si="5"/>
        <v>850.573193223462</v>
      </c>
      <c r="H63" s="7">
        <f t="shared" si="6"/>
        <v>0</v>
      </c>
      <c r="I63" s="7">
        <f t="shared" si="7"/>
        <v>244708.10952475868</v>
      </c>
      <c r="K63" s="1">
        <f>IF(OR(E63&lt;0,E63=" "),+'Existing Bldg Comparison'!$C$17/$F$10,-E63+'Existing Bldg Comparison'!$C$17/$F$10-H63)</f>
        <v>1561.9150799174386</v>
      </c>
      <c r="L63" s="16">
        <f t="shared" si="8"/>
        <v>3.7500000000000022</v>
      </c>
      <c r="M63" s="7">
        <f t="shared" si="10"/>
        <v>286.17859628473525</v>
      </c>
      <c r="N63" s="9">
        <f>IF(AND(M63&gt;0,M62&lt;0),L63-((M63/'Existing Bldg Comparison'!$C$17))," ")</f>
        <v>3.7428455350928838</v>
      </c>
    </row>
    <row r="64" spans="2:14" ht="20.100000000000001" customHeight="1" x14ac:dyDescent="0.25">
      <c r="B64" s="1"/>
      <c r="C64" s="2">
        <f t="shared" si="1"/>
        <v>46</v>
      </c>
      <c r="D64" s="7">
        <f t="shared" si="2"/>
        <v>244708.10952475868</v>
      </c>
      <c r="E64" s="2">
        <f t="shared" si="3"/>
        <v>1771.4182534158949</v>
      </c>
      <c r="F64" s="2">
        <f t="shared" si="4"/>
        <v>917.65541071784503</v>
      </c>
      <c r="G64" s="7">
        <f t="shared" si="5"/>
        <v>853.76284269804989</v>
      </c>
      <c r="H64" s="7">
        <f t="shared" si="6"/>
        <v>0</v>
      </c>
      <c r="I64" s="7">
        <f t="shared" si="7"/>
        <v>243854.34668206063</v>
      </c>
      <c r="K64" s="1">
        <f>IF(OR(E64&lt;0,E64=" "),+'Existing Bldg Comparison'!$C$17/$F$10,-E64+'Existing Bldg Comparison'!$C$17/$F$10-H64)</f>
        <v>1561.9150799174386</v>
      </c>
      <c r="L64" s="16">
        <f t="shared" si="8"/>
        <v>3.8333333333333357</v>
      </c>
      <c r="M64" s="7">
        <f t="shared" si="10"/>
        <v>1848.0936762021738</v>
      </c>
      <c r="N64" s="9" t="str">
        <f>IF(AND(M64&gt;0,M63&lt;0),L64-((M64/'Existing Bldg Comparison'!$C$17))," ")</f>
        <v xml:space="preserve"> </v>
      </c>
    </row>
    <row r="65" spans="2:15" ht="20.100000000000001" customHeight="1" x14ac:dyDescent="0.25">
      <c r="B65" s="1"/>
      <c r="C65" s="2">
        <f t="shared" si="1"/>
        <v>47</v>
      </c>
      <c r="D65" s="7">
        <f t="shared" si="2"/>
        <v>243854.34668206063</v>
      </c>
      <c r="E65" s="2">
        <f t="shared" si="3"/>
        <v>1771.4182534158949</v>
      </c>
      <c r="F65" s="2">
        <f t="shared" si="4"/>
        <v>914.45380005772734</v>
      </c>
      <c r="G65" s="7">
        <f t="shared" si="5"/>
        <v>856.96445335816759</v>
      </c>
      <c r="H65" s="7">
        <f t="shared" si="6"/>
        <v>0</v>
      </c>
      <c r="I65" s="7">
        <f t="shared" si="7"/>
        <v>242997.38222870245</v>
      </c>
      <c r="K65" s="1">
        <f>IF(OR(E65&lt;0,E65=" "),+'Existing Bldg Comparison'!$C$17/$F$10,-E65+'Existing Bldg Comparison'!$C$17/$F$10-H65)</f>
        <v>1561.9150799174386</v>
      </c>
      <c r="L65" s="16">
        <f t="shared" si="8"/>
        <v>3.9166666666666692</v>
      </c>
      <c r="M65" s="7">
        <f t="shared" si="10"/>
        <v>3410.0087561196124</v>
      </c>
      <c r="N65" s="9" t="str">
        <f>IF(AND(M65&gt;0,M64&lt;0),L65-((M65/'Existing Bldg Comparison'!$C$17))," ")</f>
        <v xml:space="preserve"> </v>
      </c>
    </row>
    <row r="66" spans="2:15" ht="20.100000000000001" customHeight="1" x14ac:dyDescent="0.25">
      <c r="B66" s="1"/>
      <c r="C66" s="2">
        <f t="shared" si="1"/>
        <v>48</v>
      </c>
      <c r="D66" s="7">
        <f t="shared" si="2"/>
        <v>242997.38222870245</v>
      </c>
      <c r="E66" s="2">
        <f t="shared" si="3"/>
        <v>1771.4182534158949</v>
      </c>
      <c r="F66" s="2">
        <f t="shared" si="4"/>
        <v>911.24018335763412</v>
      </c>
      <c r="G66" s="7">
        <f t="shared" si="5"/>
        <v>860.1780700582608</v>
      </c>
      <c r="H66" s="7">
        <f t="shared" si="6"/>
        <v>0</v>
      </c>
      <c r="I66" s="7">
        <f t="shared" si="7"/>
        <v>242137.20415864419</v>
      </c>
      <c r="K66" s="1">
        <f>IF(OR(E66&lt;0,E66=" "),+'Existing Bldg Comparison'!$C$17/$F$10,-E66+'Existing Bldg Comparison'!$C$17/$F$10-H66)</f>
        <v>1561.9150799174386</v>
      </c>
      <c r="L66" s="16">
        <f t="shared" si="8"/>
        <v>4.0000000000000027</v>
      </c>
      <c r="M66" s="7">
        <f t="shared" si="10"/>
        <v>4971.9238360370509</v>
      </c>
      <c r="N66" s="9" t="str">
        <f>IF(AND(M66&gt;0,M65&lt;0),L66-((M66/'Existing Bldg Comparison'!$C$17))," ")</f>
        <v xml:space="preserve"> </v>
      </c>
    </row>
    <row r="67" spans="2:15" ht="20.100000000000001" customHeight="1" x14ac:dyDescent="0.25">
      <c r="B67" s="1"/>
      <c r="C67" s="2">
        <f t="shared" si="1"/>
        <v>49</v>
      </c>
      <c r="D67" s="7">
        <f t="shared" si="2"/>
        <v>242137.20415864419</v>
      </c>
      <c r="E67" s="2">
        <f t="shared" si="3"/>
        <v>1771.4182534158949</v>
      </c>
      <c r="F67" s="2">
        <f t="shared" si="4"/>
        <v>908.01451559491568</v>
      </c>
      <c r="G67" s="7">
        <f t="shared" si="5"/>
        <v>863.40373782097925</v>
      </c>
      <c r="H67" s="7">
        <f t="shared" si="6"/>
        <v>0</v>
      </c>
      <c r="I67" s="7">
        <f t="shared" si="7"/>
        <v>241273.80042082322</v>
      </c>
      <c r="K67" s="1">
        <f>IF(OR(E67&lt;0,E67=" "),+'Existing Bldg Comparison'!$C$17/$F$10,-E67+'Existing Bldg Comparison'!$C$17/$F$10-H67)</f>
        <v>1561.9150799174386</v>
      </c>
      <c r="L67" s="16">
        <f t="shared" si="8"/>
        <v>4.0833333333333357</v>
      </c>
      <c r="M67" s="7">
        <f t="shared" si="10"/>
        <v>6533.8389159544895</v>
      </c>
      <c r="N67" s="9" t="str">
        <f>IF(AND(M67&gt;0,M66&lt;0),L67-((M67/'Existing Bldg Comparison'!$C$17))," ")</f>
        <v xml:space="preserve"> </v>
      </c>
    </row>
    <row r="68" spans="2:15" ht="20.100000000000001" customHeight="1" x14ac:dyDescent="0.25">
      <c r="B68" s="1"/>
      <c r="C68" s="2">
        <f t="shared" si="1"/>
        <v>50</v>
      </c>
      <c r="D68" s="7">
        <f t="shared" si="2"/>
        <v>241273.80042082322</v>
      </c>
      <c r="E68" s="2">
        <f t="shared" si="3"/>
        <v>1771.4182534158949</v>
      </c>
      <c r="F68" s="2">
        <f t="shared" si="4"/>
        <v>904.77675157808699</v>
      </c>
      <c r="G68" s="7">
        <f t="shared" si="5"/>
        <v>866.64150183780794</v>
      </c>
      <c r="H68" s="7">
        <f t="shared" si="6"/>
        <v>0</v>
      </c>
      <c r="I68" s="7">
        <f t="shared" si="7"/>
        <v>240407.1589189854</v>
      </c>
      <c r="K68" s="1">
        <f>IF(OR(E68&lt;0,E68=" "),+'Existing Bldg Comparison'!$C$17/$F$10,-E68+'Existing Bldg Comparison'!$C$17/$F$10-H68)</f>
        <v>1561.9150799174386</v>
      </c>
      <c r="L68" s="16">
        <f t="shared" si="8"/>
        <v>4.1666666666666687</v>
      </c>
      <c r="M68" s="7">
        <f t="shared" si="10"/>
        <v>8095.7539958719281</v>
      </c>
      <c r="N68" s="9" t="str">
        <f>IF(AND(M68&gt;0,M67&lt;0),L68-((M68/'Existing Bldg Comparison'!$C$17))," ")</f>
        <v xml:space="preserve"> </v>
      </c>
    </row>
    <row r="69" spans="2:15" ht="20.100000000000001" customHeight="1" x14ac:dyDescent="0.25">
      <c r="B69" s="1"/>
      <c r="C69" s="2">
        <f t="shared" si="1"/>
        <v>51</v>
      </c>
      <c r="D69" s="7">
        <f t="shared" si="2"/>
        <v>240407.1589189854</v>
      </c>
      <c r="E69" s="2">
        <f t="shared" si="3"/>
        <v>1771.4182534158949</v>
      </c>
      <c r="F69" s="2">
        <f t="shared" si="4"/>
        <v>901.52684594619518</v>
      </c>
      <c r="G69" s="7">
        <f t="shared" si="5"/>
        <v>869.89140746969974</v>
      </c>
      <c r="H69" s="7">
        <f t="shared" si="6"/>
        <v>0</v>
      </c>
      <c r="I69" s="7">
        <f t="shared" si="7"/>
        <v>239537.2675115157</v>
      </c>
      <c r="K69" s="1">
        <f>IF(OR(E69&lt;0,E69=" "),+'Existing Bldg Comparison'!$C$17/$F$10,-E69+'Existing Bldg Comparison'!$C$17/$F$10-H69)</f>
        <v>1561.9150799174386</v>
      </c>
      <c r="L69" s="16">
        <f t="shared" si="8"/>
        <v>4.2500000000000018</v>
      </c>
      <c r="M69" s="7">
        <f t="shared" si="10"/>
        <v>9657.6690757893666</v>
      </c>
      <c r="N69" s="9" t="str">
        <f>IF(AND(M69&gt;0,M68&lt;0),L69-((M69/'Existing Bldg Comparison'!$C$17))," ")</f>
        <v xml:space="preserve"> </v>
      </c>
    </row>
    <row r="70" spans="2:15" ht="20.100000000000001" customHeight="1" x14ac:dyDescent="0.25">
      <c r="B70" s="1"/>
      <c r="C70" s="2">
        <f t="shared" si="1"/>
        <v>52</v>
      </c>
      <c r="D70" s="7">
        <f t="shared" si="2"/>
        <v>239537.2675115157</v>
      </c>
      <c r="E70" s="2">
        <f t="shared" si="3"/>
        <v>1771.4182534158949</v>
      </c>
      <c r="F70" s="2">
        <f t="shared" si="4"/>
        <v>898.2647531681838</v>
      </c>
      <c r="G70" s="7">
        <f t="shared" si="5"/>
        <v>873.15350024771112</v>
      </c>
      <c r="H70" s="7">
        <f t="shared" si="6"/>
        <v>0</v>
      </c>
      <c r="I70" s="7">
        <f t="shared" si="7"/>
        <v>238664.11401126799</v>
      </c>
      <c r="K70" s="1">
        <f>IF(OR(E70&lt;0,E70=" "),+'Existing Bldg Comparison'!$C$17/$F$10,-E70+'Existing Bldg Comparison'!$C$17/$F$10-H70)</f>
        <v>1561.9150799174386</v>
      </c>
      <c r="L70" s="16">
        <f t="shared" si="8"/>
        <v>4.3333333333333348</v>
      </c>
      <c r="M70" s="7">
        <f t="shared" si="10"/>
        <v>11219.584155706805</v>
      </c>
      <c r="N70" s="9" t="str">
        <f>IF(AND(M70&gt;0,M69&lt;0),L70-((M70/'Existing Bldg Comparison'!$C$17))," ")</f>
        <v xml:space="preserve"> </v>
      </c>
    </row>
    <row r="71" spans="2:15" ht="20.100000000000001" customHeight="1" x14ac:dyDescent="0.25">
      <c r="B71" s="1"/>
      <c r="C71" s="2">
        <f t="shared" si="1"/>
        <v>53</v>
      </c>
      <c r="D71" s="7">
        <f t="shared" si="2"/>
        <v>238664.11401126799</v>
      </c>
      <c r="E71" s="2">
        <f t="shared" si="3"/>
        <v>1771.4182534158949</v>
      </c>
      <c r="F71" s="2">
        <f t="shared" si="4"/>
        <v>894.99042754225491</v>
      </c>
      <c r="G71" s="7">
        <f t="shared" si="5"/>
        <v>876.42782587364002</v>
      </c>
      <c r="H71" s="7">
        <f t="shared" si="6"/>
        <v>0</v>
      </c>
      <c r="I71" s="7">
        <f t="shared" si="7"/>
        <v>237787.68618539436</v>
      </c>
      <c r="K71" s="1">
        <f>IF(OR(E71&lt;0,E71=" "),+'Existing Bldg Comparison'!$C$17/$F$10,-E71+'Existing Bldg Comparison'!$C$17/$F$10-H71)</f>
        <v>1561.9150799174386</v>
      </c>
      <c r="L71" s="16">
        <f t="shared" si="8"/>
        <v>4.4166666666666679</v>
      </c>
      <c r="M71" s="7">
        <f t="shared" si="10"/>
        <v>12781.499235624244</v>
      </c>
      <c r="N71" s="9" t="str">
        <f>IF(AND(M71&gt;0,M70&lt;0),L71-((M71/'Existing Bldg Comparison'!$C$17))," ")</f>
        <v xml:space="preserve"> </v>
      </c>
    </row>
    <row r="72" spans="2:15" ht="20.100000000000001" customHeight="1" x14ac:dyDescent="0.25">
      <c r="B72" s="1"/>
      <c r="C72" s="2">
        <f t="shared" si="1"/>
        <v>54</v>
      </c>
      <c r="D72" s="7">
        <f t="shared" si="2"/>
        <v>237787.68618539436</v>
      </c>
      <c r="E72" s="2">
        <f t="shared" si="3"/>
        <v>1771.4182534158949</v>
      </c>
      <c r="F72" s="2">
        <f t="shared" si="4"/>
        <v>891.70382319522878</v>
      </c>
      <c r="G72" s="7">
        <f t="shared" si="5"/>
        <v>879.71443022066615</v>
      </c>
      <c r="H72" s="7">
        <f t="shared" si="6"/>
        <v>0</v>
      </c>
      <c r="I72" s="7">
        <f t="shared" si="7"/>
        <v>236907.9717551737</v>
      </c>
      <c r="K72" s="1">
        <f>IF(OR(E72&lt;0,E72=" "),+'Existing Bldg Comparison'!$C$17/$F$10,-E72+'Existing Bldg Comparison'!$C$17/$F$10-H72)</f>
        <v>1561.9150799174386</v>
      </c>
      <c r="L72" s="16">
        <f t="shared" si="8"/>
        <v>4.5000000000000009</v>
      </c>
      <c r="M72" s="7">
        <f t="shared" si="10"/>
        <v>14343.414315541682</v>
      </c>
      <c r="N72" s="9" t="str">
        <f>IF(AND(M72&gt;0,M71&lt;0),L72-((M72/'Existing Bldg Comparison'!$C$17))," ")</f>
        <v xml:space="preserve"> </v>
      </c>
    </row>
    <row r="73" spans="2:15" ht="20.100000000000001" customHeight="1" x14ac:dyDescent="0.25">
      <c r="B73" s="1"/>
      <c r="C73" s="2">
        <f t="shared" si="1"/>
        <v>55</v>
      </c>
      <c r="D73" s="7">
        <f t="shared" si="2"/>
        <v>236907.9717551737</v>
      </c>
      <c r="E73" s="2">
        <f t="shared" si="3"/>
        <v>1771.4182534158949</v>
      </c>
      <c r="F73" s="2">
        <f t="shared" si="4"/>
        <v>888.40489408190138</v>
      </c>
      <c r="G73" s="7">
        <f t="shared" si="5"/>
        <v>883.01335933399355</v>
      </c>
      <c r="H73" s="7">
        <f t="shared" si="6"/>
        <v>0</v>
      </c>
      <c r="I73" s="7">
        <f t="shared" si="7"/>
        <v>236024.9583958397</v>
      </c>
      <c r="K73" s="1">
        <f>IF(OR(E73&lt;0,E73=" "),+'Existing Bldg Comparison'!$C$17/$F$10,-E73+'Existing Bldg Comparison'!$C$17/$F$10-H73)</f>
        <v>1561.9150799174386</v>
      </c>
      <c r="L73" s="16">
        <f t="shared" si="8"/>
        <v>4.5833333333333339</v>
      </c>
      <c r="M73" s="7">
        <f t="shared" si="10"/>
        <v>15905.329395459121</v>
      </c>
      <c r="N73" s="9" t="str">
        <f>IF(AND(M73&gt;0,M72&lt;0),L73-((M73/'Existing Bldg Comparison'!$C$17))," ")</f>
        <v xml:space="preserve"> </v>
      </c>
    </row>
    <row r="74" spans="2:15" ht="20.100000000000001" customHeight="1" x14ac:dyDescent="0.25">
      <c r="B74" s="1"/>
      <c r="C74" s="2">
        <f t="shared" si="1"/>
        <v>56</v>
      </c>
      <c r="D74" s="7">
        <f t="shared" si="2"/>
        <v>236024.9583958397</v>
      </c>
      <c r="E74" s="2">
        <f t="shared" si="3"/>
        <v>1771.4182534158949</v>
      </c>
      <c r="F74" s="2">
        <f t="shared" si="4"/>
        <v>885.09359398439881</v>
      </c>
      <c r="G74" s="7">
        <f t="shared" si="5"/>
        <v>886.32465943149612</v>
      </c>
      <c r="H74" s="7">
        <f t="shared" si="6"/>
        <v>0</v>
      </c>
      <c r="I74" s="7">
        <f t="shared" si="7"/>
        <v>235138.6337364082</v>
      </c>
      <c r="K74" s="1">
        <f>IF(OR(E74&lt;0,E74=" "),+'Existing Bldg Comparison'!$C$17/$F$10,-E74+'Existing Bldg Comparison'!$C$17/$F$10-H74)</f>
        <v>1561.9150799174386</v>
      </c>
      <c r="L74" s="16">
        <f t="shared" si="8"/>
        <v>4.666666666666667</v>
      </c>
      <c r="M74" s="7">
        <f t="shared" si="10"/>
        <v>17467.244475376559</v>
      </c>
      <c r="N74" s="9" t="str">
        <f>IF(AND(M74&gt;0,M73&lt;0),L74-((M74/'Existing Bldg Comparison'!$C$17))," ")</f>
        <v xml:space="preserve"> </v>
      </c>
    </row>
    <row r="75" spans="2:15" ht="20.100000000000001" customHeight="1" x14ac:dyDescent="0.25">
      <c r="B75" s="1"/>
      <c r="C75" s="2">
        <f t="shared" si="1"/>
        <v>57</v>
      </c>
      <c r="D75" s="7">
        <f t="shared" si="2"/>
        <v>235138.6337364082</v>
      </c>
      <c r="E75" s="2">
        <f t="shared" si="3"/>
        <v>1771.4182534158949</v>
      </c>
      <c r="F75" s="2">
        <f t="shared" si="4"/>
        <v>881.7698765115307</v>
      </c>
      <c r="G75" s="7">
        <f t="shared" si="5"/>
        <v>889.64837690436423</v>
      </c>
      <c r="H75" s="7">
        <f t="shared" si="6"/>
        <v>0</v>
      </c>
      <c r="I75" s="7">
        <f t="shared" si="7"/>
        <v>234248.98535950383</v>
      </c>
      <c r="K75" s="1">
        <f>IF(OR(E75&lt;0,E75=" "),+'Existing Bldg Comparison'!$C$17/$F$10,-E75+'Existing Bldg Comparison'!$C$17/$F$10-H75)</f>
        <v>1561.9150799174386</v>
      </c>
      <c r="L75" s="16">
        <f t="shared" si="8"/>
        <v>4.75</v>
      </c>
      <c r="M75" s="7">
        <f t="shared" si="10"/>
        <v>19029.159555293998</v>
      </c>
      <c r="N75" s="9" t="str">
        <f>IF(AND(M75&gt;0,M74&lt;0),L75-((M75/'Existing Bldg Comparison'!$C$17))," ")</f>
        <v xml:space="preserve"> </v>
      </c>
    </row>
    <row r="76" spans="2:15" ht="20.100000000000001" customHeight="1" x14ac:dyDescent="0.25">
      <c r="B76" s="1"/>
      <c r="C76" s="2">
        <f t="shared" si="1"/>
        <v>58</v>
      </c>
      <c r="D76" s="7">
        <f t="shared" si="2"/>
        <v>234248.98535950383</v>
      </c>
      <c r="E76" s="2">
        <f t="shared" si="3"/>
        <v>1771.4182534158949</v>
      </c>
      <c r="F76" s="2">
        <f t="shared" si="4"/>
        <v>878.43369509813931</v>
      </c>
      <c r="G76" s="7">
        <f t="shared" si="5"/>
        <v>892.98455831775561</v>
      </c>
      <c r="H76" s="7">
        <f t="shared" si="6"/>
        <v>0</v>
      </c>
      <c r="I76" s="7">
        <f t="shared" si="7"/>
        <v>233356.00080118608</v>
      </c>
      <c r="K76" s="1">
        <f>IF(OR(E76&lt;0,E76=" "),+'Existing Bldg Comparison'!$C$17/$F$10,-E76+'Existing Bldg Comparison'!$C$17/$F$10-H76)</f>
        <v>1561.9150799174386</v>
      </c>
      <c r="L76" s="16">
        <f t="shared" si="8"/>
        <v>4.833333333333333</v>
      </c>
      <c r="M76" s="7">
        <f t="shared" si="10"/>
        <v>20591.074635211437</v>
      </c>
      <c r="N76" s="9" t="str">
        <f>IF(AND(M76&gt;0,M75&lt;0),L76-((M76/'Existing Bldg Comparison'!$C$17))," ")</f>
        <v xml:space="preserve"> </v>
      </c>
      <c r="O76">
        <f>58-18</f>
        <v>40</v>
      </c>
    </row>
    <row r="77" spans="2:15" ht="20.100000000000001" customHeight="1" x14ac:dyDescent="0.25">
      <c r="B77" s="1"/>
      <c r="C77" s="2">
        <f t="shared" si="1"/>
        <v>59</v>
      </c>
      <c r="D77" s="7">
        <f t="shared" si="2"/>
        <v>233356.00080118608</v>
      </c>
      <c r="E77" s="2">
        <f t="shared" si="3"/>
        <v>1771.4182534158949</v>
      </c>
      <c r="F77" s="2">
        <f t="shared" si="4"/>
        <v>875.0850030044478</v>
      </c>
      <c r="G77" s="7">
        <f t="shared" si="5"/>
        <v>896.33325041144712</v>
      </c>
      <c r="H77" s="7">
        <f t="shared" si="6"/>
        <v>0</v>
      </c>
      <c r="I77" s="7">
        <f t="shared" si="7"/>
        <v>232459.66755077464</v>
      </c>
      <c r="K77" s="1">
        <f>IF(OR(E77&lt;0,E77=" "),+'Existing Bldg Comparison'!$C$17/$F$10,-E77+'Existing Bldg Comparison'!$C$17/$F$10-H77)</f>
        <v>1561.9150799174386</v>
      </c>
      <c r="L77" s="16">
        <f t="shared" si="8"/>
        <v>4.9166666666666661</v>
      </c>
      <c r="M77" s="7">
        <f t="shared" si="10"/>
        <v>22152.989715128875</v>
      </c>
      <c r="N77" s="9" t="str">
        <f>IF(AND(M77&gt;0,M76&lt;0),L77-((M77/'Existing Bldg Comparison'!$C$17))," ")</f>
        <v xml:space="preserve"> </v>
      </c>
    </row>
    <row r="78" spans="2:15" ht="20.100000000000001" customHeight="1" x14ac:dyDescent="0.25">
      <c r="B78" s="1"/>
      <c r="C78" s="2">
        <f t="shared" si="1"/>
        <v>60</v>
      </c>
      <c r="D78" s="7">
        <f t="shared" si="2"/>
        <v>232459.66755077464</v>
      </c>
      <c r="E78" s="2">
        <f t="shared" si="3"/>
        <v>1771.4182534158949</v>
      </c>
      <c r="F78" s="2">
        <f t="shared" si="4"/>
        <v>871.72375331540491</v>
      </c>
      <c r="G78" s="7">
        <f t="shared" si="5"/>
        <v>899.69450010049002</v>
      </c>
      <c r="H78" s="7">
        <f t="shared" si="6"/>
        <v>0</v>
      </c>
      <c r="I78" s="7">
        <f t="shared" si="7"/>
        <v>231559.97305067416</v>
      </c>
      <c r="K78" s="1">
        <f>IF(OR(E78&lt;0,E78=" "),+'Existing Bldg Comparison'!$C$17/$F$10,-E78+'Existing Bldg Comparison'!$C$17/$F$10-H78)</f>
        <v>1561.9150799174386</v>
      </c>
      <c r="L78" s="16">
        <f t="shared" si="8"/>
        <v>4.9999999999999991</v>
      </c>
      <c r="M78" s="7">
        <f t="shared" si="10"/>
        <v>23714.904795046314</v>
      </c>
      <c r="N78" s="9" t="str">
        <f>IF(AND(M78&gt;0,M77&lt;0),L78-((M78/'Existing Bldg Comparison'!$C$17))," ")</f>
        <v xml:space="preserve"> </v>
      </c>
    </row>
    <row r="79" spans="2:15" ht="20.100000000000001" customHeight="1" x14ac:dyDescent="0.25">
      <c r="B79" s="18"/>
      <c r="C79" s="2">
        <f t="shared" si="1"/>
        <v>61</v>
      </c>
      <c r="D79" s="7">
        <f t="shared" si="2"/>
        <v>231559.97305067416</v>
      </c>
      <c r="E79" s="2">
        <f t="shared" si="3"/>
        <v>1771.4182534158949</v>
      </c>
      <c r="F79" s="2">
        <f t="shared" si="4"/>
        <v>868.34989894002808</v>
      </c>
      <c r="G79" s="7">
        <f t="shared" si="5"/>
        <v>903.06835447586684</v>
      </c>
      <c r="H79" s="7">
        <f t="shared" si="6"/>
        <v>0</v>
      </c>
      <c r="I79" s="7">
        <f t="shared" si="7"/>
        <v>230656.9046961983</v>
      </c>
      <c r="K79" s="1">
        <f>IF(OR(E79&lt;0,E79=" "),+'Existing Bldg Comparison'!$C$17/$F$10,-E79+'Existing Bldg Comparison'!$C$17/$F$10-H79)</f>
        <v>1561.9150799174386</v>
      </c>
      <c r="L79" s="16">
        <f t="shared" si="8"/>
        <v>5.0833333333333321</v>
      </c>
      <c r="M79" s="7">
        <f t="shared" si="10"/>
        <v>25276.819874963752</v>
      </c>
      <c r="N79" s="9" t="str">
        <f>IF(AND(M79&gt;0,M78&lt;0),L79-((M79/'Existing Bldg Comparison'!$C$17))," ")</f>
        <v xml:space="preserve"> </v>
      </c>
    </row>
    <row r="80" spans="2:15" ht="20.100000000000001" customHeight="1" x14ac:dyDescent="0.25">
      <c r="B80" s="1"/>
      <c r="C80" s="2">
        <f t="shared" si="1"/>
        <v>62</v>
      </c>
      <c r="D80" s="7">
        <f t="shared" si="2"/>
        <v>230656.9046961983</v>
      </c>
      <c r="E80" s="2">
        <f t="shared" si="3"/>
        <v>1771.4182534158949</v>
      </c>
      <c r="F80" s="2">
        <f t="shared" si="4"/>
        <v>864.96339261074354</v>
      </c>
      <c r="G80" s="7">
        <f t="shared" si="5"/>
        <v>906.45486080515138</v>
      </c>
      <c r="H80" s="7">
        <f t="shared" si="6"/>
        <v>0</v>
      </c>
      <c r="I80" s="7">
        <f t="shared" si="7"/>
        <v>229750.44983539314</v>
      </c>
      <c r="K80" s="1">
        <f>IF(OR(E80&lt;0,E80=" "),+'Existing Bldg Comparison'!$C$17/$F$10,-E80+'Existing Bldg Comparison'!$C$17/$F$10-H80)</f>
        <v>1561.9150799174386</v>
      </c>
      <c r="L80" s="16">
        <f t="shared" si="8"/>
        <v>5.1666666666666652</v>
      </c>
      <c r="M80" s="7">
        <f t="shared" si="10"/>
        <v>26838.734954881191</v>
      </c>
      <c r="N80" s="9" t="str">
        <f>IF(AND(M80&gt;0,M79&lt;0),L80-((M80/'Existing Bldg Comparison'!$C$17))," ")</f>
        <v xml:space="preserve"> </v>
      </c>
    </row>
    <row r="81" spans="2:14" ht="20.100000000000001" customHeight="1" x14ac:dyDescent="0.25">
      <c r="B81" s="1"/>
      <c r="C81" s="2">
        <f t="shared" si="1"/>
        <v>63</v>
      </c>
      <c r="D81" s="7">
        <f t="shared" si="2"/>
        <v>229750.44983539314</v>
      </c>
      <c r="E81" s="2">
        <f t="shared" si="3"/>
        <v>1771.4182534158949</v>
      </c>
      <c r="F81" s="2">
        <f t="shared" si="4"/>
        <v>861.56418688272424</v>
      </c>
      <c r="G81" s="7">
        <f t="shared" si="5"/>
        <v>909.85406653317068</v>
      </c>
      <c r="H81" s="7">
        <f t="shared" si="6"/>
        <v>0</v>
      </c>
      <c r="I81" s="7">
        <f t="shared" si="7"/>
        <v>228840.59576885996</v>
      </c>
      <c r="K81" s="1">
        <f>IF(OR(E81&lt;0,E81=" "),+'Existing Bldg Comparison'!$C$17/$F$10,-E81+'Existing Bldg Comparison'!$C$17/$F$10-H81)</f>
        <v>1561.9150799174386</v>
      </c>
      <c r="L81" s="16">
        <f t="shared" si="8"/>
        <v>5.2499999999999982</v>
      </c>
      <c r="M81" s="7">
        <f t="shared" si="10"/>
        <v>28400.650034798629</v>
      </c>
      <c r="N81" s="9" t="str">
        <f>IF(AND(M81&gt;0,M80&lt;0),L81-((M81/'Existing Bldg Comparison'!$C$17))," ")</f>
        <v xml:space="preserve"> </v>
      </c>
    </row>
    <row r="82" spans="2:14" ht="20.100000000000001" customHeight="1" x14ac:dyDescent="0.25">
      <c r="B82" s="1"/>
      <c r="C82" s="2">
        <f t="shared" si="1"/>
        <v>64</v>
      </c>
      <c r="D82" s="7">
        <f t="shared" si="2"/>
        <v>228840.59576885996</v>
      </c>
      <c r="E82" s="2">
        <f t="shared" si="3"/>
        <v>1771.4182534158949</v>
      </c>
      <c r="F82" s="2">
        <f t="shared" si="4"/>
        <v>858.15223413322485</v>
      </c>
      <c r="G82" s="7">
        <f t="shared" si="5"/>
        <v>913.26601928267007</v>
      </c>
      <c r="H82" s="7">
        <f t="shared" si="6"/>
        <v>0</v>
      </c>
      <c r="I82" s="7">
        <f t="shared" si="7"/>
        <v>227927.3297495773</v>
      </c>
      <c r="K82" s="1">
        <f>IF(OR(E82&lt;0,E82=" "),+'Existing Bldg Comparison'!$C$17/$F$10,-E82+'Existing Bldg Comparison'!$C$17/$F$10-H82)</f>
        <v>1561.9150799174386</v>
      </c>
      <c r="L82" s="16">
        <f t="shared" si="8"/>
        <v>5.3333333333333313</v>
      </c>
      <c r="M82" s="7">
        <f t="shared" si="10"/>
        <v>29962.565114716068</v>
      </c>
      <c r="N82" s="9" t="str">
        <f>IF(AND(M82&gt;0,M81&lt;0),L82-((M82/'Existing Bldg Comparison'!$C$17))," ")</f>
        <v xml:space="preserve"> </v>
      </c>
    </row>
    <row r="83" spans="2:14" ht="20.100000000000001" customHeight="1" x14ac:dyDescent="0.25">
      <c r="B83" s="1"/>
      <c r="C83" s="2">
        <f t="shared" si="1"/>
        <v>65</v>
      </c>
      <c r="D83" s="7">
        <f t="shared" si="2"/>
        <v>227927.3297495773</v>
      </c>
      <c r="E83" s="2">
        <f t="shared" si="3"/>
        <v>1771.4182534158949</v>
      </c>
      <c r="F83" s="2">
        <f t="shared" si="4"/>
        <v>854.72748656091483</v>
      </c>
      <c r="G83" s="7">
        <f t="shared" si="5"/>
        <v>916.6907668549801</v>
      </c>
      <c r="H83" s="7">
        <f t="shared" si="6"/>
        <v>0</v>
      </c>
      <c r="I83" s="7">
        <f t="shared" si="7"/>
        <v>227010.63898272233</v>
      </c>
      <c r="K83" s="1">
        <f>IF(OR(E83&lt;0,E83=" "),+'Existing Bldg Comparison'!$C$17/$F$10,-E83+'Existing Bldg Comparison'!$C$17/$F$10-H83)</f>
        <v>1561.9150799174386</v>
      </c>
      <c r="L83" s="16">
        <f t="shared" si="8"/>
        <v>5.4166666666666643</v>
      </c>
      <c r="M83" s="7">
        <f t="shared" si="10"/>
        <v>31524.480194633506</v>
      </c>
      <c r="N83" s="9" t="str">
        <f>IF(AND(M83&gt;0,M82&lt;0),L83-((M83/'Existing Bldg Comparison'!$C$17))," ")</f>
        <v xml:space="preserve"> </v>
      </c>
    </row>
    <row r="84" spans="2:14" ht="20.100000000000001" customHeight="1" x14ac:dyDescent="0.25">
      <c r="B84" s="1"/>
      <c r="C84" s="2">
        <f t="shared" ref="C84:C147" si="11">IF(OR(C83+1&gt;$F$8*$F$10,C83=0),0,C83+1)</f>
        <v>66</v>
      </c>
      <c r="D84" s="7">
        <f t="shared" ref="D84:D138" si="12">IF(C84=0," ",+I83)</f>
        <v>227010.63898272233</v>
      </c>
      <c r="E84" s="2">
        <f t="shared" ref="E84:E138" si="13">IF(C84=0," ",+E83)</f>
        <v>1771.4182534158949</v>
      </c>
      <c r="F84" s="2">
        <f t="shared" ref="F84:F147" si="14">IF(C84=0," ",D84*($F$4/$F$10))</f>
        <v>851.2898961852087</v>
      </c>
      <c r="G84" s="7">
        <f t="shared" ref="G84:G138" si="15">IF(C84=0," ",E84-F84)</f>
        <v>920.12835723068622</v>
      </c>
      <c r="H84" s="7">
        <f t="shared" ref="H84:H147" si="16">IF(C84=0," ",IF(C84=$F$8*$F$10,I83-G84,0))</f>
        <v>0</v>
      </c>
      <c r="I84" s="7">
        <f t="shared" ref="I84:I138" si="17">IF(C84=0," ",D84-G84-H84)</f>
        <v>226090.51062549165</v>
      </c>
      <c r="K84" s="1">
        <f>IF(OR(E84&lt;0,E84=" "),+'Existing Bldg Comparison'!$C$17/$F$10,-E84+'Existing Bldg Comparison'!$C$17/$F$10-H84)</f>
        <v>1561.9150799174386</v>
      </c>
      <c r="L84" s="16">
        <f t="shared" ref="L84:L147" si="18">L83+(1/$F$10)</f>
        <v>5.4999999999999973</v>
      </c>
      <c r="M84" s="7">
        <f t="shared" si="10"/>
        <v>33086.395274550945</v>
      </c>
      <c r="N84" s="9" t="str">
        <f>IF(AND(M84&gt;0,M83&lt;0),L84-((M84/'Existing Bldg Comparison'!$C$17))," ")</f>
        <v xml:space="preserve"> </v>
      </c>
    </row>
    <row r="85" spans="2:14" ht="20.100000000000001" customHeight="1" x14ac:dyDescent="0.25">
      <c r="B85" s="1"/>
      <c r="C85" s="2">
        <f t="shared" si="11"/>
        <v>67</v>
      </c>
      <c r="D85" s="7">
        <f t="shared" si="12"/>
        <v>226090.51062549165</v>
      </c>
      <c r="E85" s="2">
        <f t="shared" si="13"/>
        <v>1771.4182534158949</v>
      </c>
      <c r="F85" s="2">
        <f t="shared" si="14"/>
        <v>847.83941484559364</v>
      </c>
      <c r="G85" s="7">
        <f t="shared" si="15"/>
        <v>923.57883857030129</v>
      </c>
      <c r="H85" s="7">
        <f t="shared" si="16"/>
        <v>0</v>
      </c>
      <c r="I85" s="7">
        <f t="shared" si="17"/>
        <v>225166.93178692134</v>
      </c>
      <c r="K85" s="1">
        <f>IF(OR(E85&lt;0,E85=" "),+'Existing Bldg Comparison'!$C$17/$F$10,-E85+'Existing Bldg Comparison'!$C$17/$F$10-H85)</f>
        <v>1561.9150799174386</v>
      </c>
      <c r="L85" s="16">
        <f t="shared" si="18"/>
        <v>5.5833333333333304</v>
      </c>
      <c r="M85" s="7">
        <f t="shared" si="10"/>
        <v>34648.310354468384</v>
      </c>
      <c r="N85" s="9" t="str">
        <f>IF(AND(M85&gt;0,M84&lt;0),L85-((M85/'Existing Bldg Comparison'!$C$17))," ")</f>
        <v xml:space="preserve"> </v>
      </c>
    </row>
    <row r="86" spans="2:14" ht="20.100000000000001" customHeight="1" x14ac:dyDescent="0.25">
      <c r="B86" s="1"/>
      <c r="C86" s="2">
        <f t="shared" si="11"/>
        <v>68</v>
      </c>
      <c r="D86" s="7">
        <f t="shared" si="12"/>
        <v>225166.93178692134</v>
      </c>
      <c r="E86" s="2">
        <f t="shared" si="13"/>
        <v>1771.4182534158949</v>
      </c>
      <c r="F86" s="2">
        <f t="shared" si="14"/>
        <v>844.37599420095501</v>
      </c>
      <c r="G86" s="7">
        <f t="shared" si="15"/>
        <v>927.04225921493992</v>
      </c>
      <c r="H86" s="7">
        <f t="shared" si="16"/>
        <v>0</v>
      </c>
      <c r="I86" s="7">
        <f t="shared" si="17"/>
        <v>224239.8895277064</v>
      </c>
      <c r="K86" s="1">
        <f>IF(OR(E86&lt;0,E86=" "),+'Existing Bldg Comparison'!$C$17/$F$10,-E86+'Existing Bldg Comparison'!$C$17/$F$10-H86)</f>
        <v>1561.9150799174386</v>
      </c>
      <c r="L86" s="16">
        <f t="shared" si="18"/>
        <v>5.6666666666666634</v>
      </c>
      <c r="M86" s="7">
        <f t="shared" si="10"/>
        <v>36210.225434385822</v>
      </c>
      <c r="N86" s="9" t="str">
        <f>IF(AND(M86&gt;0,M85&lt;0),L86-((M86/'Existing Bldg Comparison'!$C$17))," ")</f>
        <v xml:space="preserve"> </v>
      </c>
    </row>
    <row r="87" spans="2:14" ht="20.100000000000001" customHeight="1" x14ac:dyDescent="0.25">
      <c r="B87" s="1"/>
      <c r="C87" s="2">
        <f t="shared" si="11"/>
        <v>69</v>
      </c>
      <c r="D87" s="7">
        <f t="shared" si="12"/>
        <v>224239.8895277064</v>
      </c>
      <c r="E87" s="2">
        <f t="shared" si="13"/>
        <v>1771.4182534158949</v>
      </c>
      <c r="F87" s="2">
        <f t="shared" si="14"/>
        <v>840.89958572889896</v>
      </c>
      <c r="G87" s="7">
        <f t="shared" si="15"/>
        <v>930.51866768699597</v>
      </c>
      <c r="H87" s="7">
        <f t="shared" si="16"/>
        <v>0</v>
      </c>
      <c r="I87" s="7">
        <f t="shared" si="17"/>
        <v>223309.37086001941</v>
      </c>
      <c r="K87" s="1">
        <f>IF(OR(E87&lt;0,E87=" "),+'Existing Bldg Comparison'!$C$17/$F$10,-E87+'Existing Bldg Comparison'!$C$17/$F$10-H87)</f>
        <v>1561.9150799174386</v>
      </c>
      <c r="L87" s="16">
        <f t="shared" si="18"/>
        <v>5.7499999999999964</v>
      </c>
      <c r="M87" s="7">
        <f t="shared" si="10"/>
        <v>37772.140514303261</v>
      </c>
      <c r="N87" s="9" t="str">
        <f>IF(AND(M87&gt;0,M86&lt;0),L87-((M87/'Existing Bldg Comparison'!$C$17))," ")</f>
        <v xml:space="preserve"> </v>
      </c>
    </row>
    <row r="88" spans="2:14" ht="20.100000000000001" customHeight="1" x14ac:dyDescent="0.25">
      <c r="B88" s="1"/>
      <c r="C88" s="2">
        <f t="shared" si="11"/>
        <v>70</v>
      </c>
      <c r="D88" s="7">
        <f t="shared" si="12"/>
        <v>223309.37086001941</v>
      </c>
      <c r="E88" s="2">
        <f t="shared" si="13"/>
        <v>1771.4182534158949</v>
      </c>
      <c r="F88" s="2">
        <f t="shared" si="14"/>
        <v>837.41014072507278</v>
      </c>
      <c r="G88" s="7">
        <f t="shared" si="15"/>
        <v>934.00811269082214</v>
      </c>
      <c r="H88" s="7">
        <f t="shared" si="16"/>
        <v>0</v>
      </c>
      <c r="I88" s="7">
        <f t="shared" si="17"/>
        <v>222375.36274732859</v>
      </c>
      <c r="K88" s="1">
        <f>IF(OR(E88&lt;0,E88=" "),+'Existing Bldg Comparison'!$C$17/$F$10,-E88+'Existing Bldg Comparison'!$C$17/$F$10-H88)</f>
        <v>1561.9150799174386</v>
      </c>
      <c r="L88" s="16">
        <f t="shared" si="18"/>
        <v>5.8333333333333295</v>
      </c>
      <c r="M88" s="7">
        <f t="shared" si="10"/>
        <v>39334.055594220699</v>
      </c>
      <c r="N88" s="9" t="str">
        <f>IF(AND(M88&gt;0,M87&lt;0),L88-((M88/'Existing Bldg Comparison'!$C$17))," ")</f>
        <v xml:space="preserve"> </v>
      </c>
    </row>
    <row r="89" spans="2:14" ht="20.100000000000001" customHeight="1" x14ac:dyDescent="0.25">
      <c r="B89" s="1"/>
      <c r="C89" s="2">
        <f t="shared" si="11"/>
        <v>71</v>
      </c>
      <c r="D89" s="7">
        <f t="shared" si="12"/>
        <v>222375.36274732859</v>
      </c>
      <c r="E89" s="2">
        <f t="shared" si="13"/>
        <v>1771.4182534158949</v>
      </c>
      <c r="F89" s="2">
        <f t="shared" si="14"/>
        <v>833.90761030248223</v>
      </c>
      <c r="G89" s="7">
        <f t="shared" si="15"/>
        <v>937.5106431134127</v>
      </c>
      <c r="H89" s="7">
        <f t="shared" si="16"/>
        <v>0</v>
      </c>
      <c r="I89" s="7">
        <f t="shared" si="17"/>
        <v>221437.85210421518</v>
      </c>
      <c r="K89" s="1">
        <f>IF(OR(E89&lt;0,E89=" "),+'Existing Bldg Comparison'!$C$17/$F$10,-E89+'Existing Bldg Comparison'!$C$17/$F$10-H89)</f>
        <v>1561.9150799174386</v>
      </c>
      <c r="L89" s="16">
        <f t="shared" si="18"/>
        <v>5.9166666666666625</v>
      </c>
      <c r="M89" s="7">
        <f t="shared" si="10"/>
        <v>40895.970674138138</v>
      </c>
      <c r="N89" s="9" t="str">
        <f>IF(AND(M89&gt;0,M88&lt;0),L89-((M89/'Existing Bldg Comparison'!$C$17))," ")</f>
        <v xml:space="preserve"> </v>
      </c>
    </row>
    <row r="90" spans="2:14" ht="20.100000000000001" customHeight="1" x14ac:dyDescent="0.25">
      <c r="B90" s="1"/>
      <c r="C90" s="2">
        <f t="shared" si="11"/>
        <v>72</v>
      </c>
      <c r="D90" s="7">
        <f t="shared" si="12"/>
        <v>221437.85210421518</v>
      </c>
      <c r="E90" s="2">
        <f t="shared" si="13"/>
        <v>1771.4182534158949</v>
      </c>
      <c r="F90" s="2">
        <f t="shared" si="14"/>
        <v>830.39194539080688</v>
      </c>
      <c r="G90" s="7">
        <f t="shared" si="15"/>
        <v>941.02630802508804</v>
      </c>
      <c r="H90" s="7">
        <f t="shared" si="16"/>
        <v>0</v>
      </c>
      <c r="I90" s="7">
        <f t="shared" si="17"/>
        <v>220496.8257961901</v>
      </c>
      <c r="K90" s="1">
        <f>IF(OR(E90&lt;0,E90=" "),+'Existing Bldg Comparison'!$C$17/$F$10,-E90+'Existing Bldg Comparison'!$C$17/$F$10-H90)</f>
        <v>1561.9150799174386</v>
      </c>
      <c r="L90" s="16">
        <f t="shared" si="18"/>
        <v>5.9999999999999956</v>
      </c>
      <c r="M90" s="7">
        <f t="shared" si="10"/>
        <v>42457.885754055576</v>
      </c>
      <c r="N90" s="9" t="str">
        <f>IF(AND(M90&gt;0,M89&lt;0),L90-((M90/'Existing Bldg Comparison'!$C$17))," ")</f>
        <v xml:space="preserve"> </v>
      </c>
    </row>
    <row r="91" spans="2:14" ht="20.100000000000001" customHeight="1" x14ac:dyDescent="0.25">
      <c r="B91" s="1"/>
      <c r="C91" s="2">
        <f t="shared" si="11"/>
        <v>73</v>
      </c>
      <c r="D91" s="7">
        <f t="shared" si="12"/>
        <v>220496.8257961901</v>
      </c>
      <c r="E91" s="2">
        <f t="shared" si="13"/>
        <v>1771.4182534158949</v>
      </c>
      <c r="F91" s="2">
        <f t="shared" si="14"/>
        <v>826.86309673571282</v>
      </c>
      <c r="G91" s="7">
        <f t="shared" si="15"/>
        <v>944.55515668018211</v>
      </c>
      <c r="H91" s="7">
        <f t="shared" si="16"/>
        <v>0</v>
      </c>
      <c r="I91" s="7">
        <f t="shared" si="17"/>
        <v>219552.27063950992</v>
      </c>
      <c r="K91" s="1">
        <f>IF(OR(E91&lt;0,E91=" "),+'Existing Bldg Comparison'!$C$17/$F$10,-E91+'Existing Bldg Comparison'!$C$17/$F$10-H91)</f>
        <v>1561.9150799174386</v>
      </c>
      <c r="L91" s="16">
        <f t="shared" si="18"/>
        <v>6.0833333333333286</v>
      </c>
      <c r="M91" s="7">
        <f t="shared" si="10"/>
        <v>44019.800833973015</v>
      </c>
      <c r="N91" s="9" t="str">
        <f>IF(AND(M91&gt;0,M90&lt;0),L91-((M91/'Existing Bldg Comparison'!$C$17))," ")</f>
        <v xml:space="preserve"> </v>
      </c>
    </row>
    <row r="92" spans="2:14" ht="20.100000000000001" customHeight="1" x14ac:dyDescent="0.25">
      <c r="B92" s="1"/>
      <c r="C92" s="2">
        <f t="shared" si="11"/>
        <v>74</v>
      </c>
      <c r="D92" s="7">
        <f t="shared" si="12"/>
        <v>219552.27063950992</v>
      </c>
      <c r="E92" s="2">
        <f t="shared" si="13"/>
        <v>1771.4182534158949</v>
      </c>
      <c r="F92" s="2">
        <f t="shared" si="14"/>
        <v>823.32101489816216</v>
      </c>
      <c r="G92" s="7">
        <f t="shared" si="15"/>
        <v>948.09723851773276</v>
      </c>
      <c r="H92" s="7">
        <f t="shared" si="16"/>
        <v>0</v>
      </c>
      <c r="I92" s="7">
        <f t="shared" si="17"/>
        <v>218604.17340099218</v>
      </c>
      <c r="K92" s="1">
        <f>IF(OR(E92&lt;0,E92=" "),+'Existing Bldg Comparison'!$C$17/$F$10,-E92+'Existing Bldg Comparison'!$C$17/$F$10-H92)</f>
        <v>1561.9150799174386</v>
      </c>
      <c r="L92" s="16">
        <f t="shared" si="18"/>
        <v>6.1666666666666616</v>
      </c>
      <c r="M92" s="7">
        <f t="shared" si="10"/>
        <v>45581.715913890454</v>
      </c>
      <c r="N92" s="9" t="str">
        <f>IF(AND(M92&gt;0,M91&lt;0),L92-((M92/'Existing Bldg Comparison'!$C$17))," ")</f>
        <v xml:space="preserve"> </v>
      </c>
    </row>
    <row r="93" spans="2:14" ht="20.100000000000001" customHeight="1" x14ac:dyDescent="0.25">
      <c r="B93" s="1"/>
      <c r="C93" s="2">
        <f t="shared" si="11"/>
        <v>75</v>
      </c>
      <c r="D93" s="7">
        <f t="shared" si="12"/>
        <v>218604.17340099218</v>
      </c>
      <c r="E93" s="2">
        <f t="shared" si="13"/>
        <v>1771.4182534158949</v>
      </c>
      <c r="F93" s="2">
        <f t="shared" si="14"/>
        <v>819.76565025372065</v>
      </c>
      <c r="G93" s="7">
        <f t="shared" si="15"/>
        <v>951.65260316217427</v>
      </c>
      <c r="H93" s="7">
        <f t="shared" si="16"/>
        <v>0</v>
      </c>
      <c r="I93" s="7">
        <f t="shared" si="17"/>
        <v>217652.52079783002</v>
      </c>
      <c r="K93" s="1">
        <f>IF(OR(E93&lt;0,E93=" "),+'Existing Bldg Comparison'!$C$17/$F$10,-E93+'Existing Bldg Comparison'!$C$17/$F$10-H93)</f>
        <v>1561.9150799174386</v>
      </c>
      <c r="L93" s="16">
        <f t="shared" si="18"/>
        <v>6.2499999999999947</v>
      </c>
      <c r="M93" s="7">
        <f t="shared" si="10"/>
        <v>47143.630993807892</v>
      </c>
      <c r="N93" s="9" t="str">
        <f>IF(AND(M93&gt;0,M92&lt;0),L93-((M93/'Existing Bldg Comparison'!$C$17))," ")</f>
        <v xml:space="preserve"> </v>
      </c>
    </row>
    <row r="94" spans="2:14" ht="20.100000000000001" customHeight="1" x14ac:dyDescent="0.25">
      <c r="B94" s="1"/>
      <c r="C94" s="2">
        <f t="shared" si="11"/>
        <v>76</v>
      </c>
      <c r="D94" s="7">
        <f t="shared" si="12"/>
        <v>217652.52079783002</v>
      </c>
      <c r="E94" s="2">
        <f t="shared" si="13"/>
        <v>1771.4182534158949</v>
      </c>
      <c r="F94" s="2">
        <f t="shared" si="14"/>
        <v>816.19695299186253</v>
      </c>
      <c r="G94" s="7">
        <f t="shared" si="15"/>
        <v>955.22130042403239</v>
      </c>
      <c r="H94" s="7">
        <f t="shared" si="16"/>
        <v>0</v>
      </c>
      <c r="I94" s="7">
        <f t="shared" si="17"/>
        <v>216697.299497406</v>
      </c>
      <c r="K94" s="1">
        <f>IF(OR(E94&lt;0,E94=" "),+'Existing Bldg Comparison'!$C$17/$F$10,-E94+'Existing Bldg Comparison'!$C$17/$F$10-H94)</f>
        <v>1561.9150799174386</v>
      </c>
      <c r="L94" s="16">
        <f t="shared" si="18"/>
        <v>6.3333333333333277</v>
      </c>
      <c r="M94" s="7">
        <f t="shared" si="10"/>
        <v>48705.546073725331</v>
      </c>
      <c r="N94" s="9" t="str">
        <f>IF(AND(M94&gt;0,M93&lt;0),L94-((M94/'Existing Bldg Comparison'!$C$17))," ")</f>
        <v xml:space="preserve"> </v>
      </c>
    </row>
    <row r="95" spans="2:14" ht="20.100000000000001" customHeight="1" x14ac:dyDescent="0.25">
      <c r="B95" s="1"/>
      <c r="C95" s="2">
        <f t="shared" si="11"/>
        <v>77</v>
      </c>
      <c r="D95" s="7">
        <f t="shared" si="12"/>
        <v>216697.299497406</v>
      </c>
      <c r="E95" s="2">
        <f t="shared" si="13"/>
        <v>1771.4182534158949</v>
      </c>
      <c r="F95" s="2">
        <f t="shared" si="14"/>
        <v>812.61487311527242</v>
      </c>
      <c r="G95" s="7">
        <f t="shared" si="15"/>
        <v>958.80338030062251</v>
      </c>
      <c r="H95" s="7">
        <f t="shared" si="16"/>
        <v>0</v>
      </c>
      <c r="I95" s="7">
        <f t="shared" si="17"/>
        <v>215738.49611710539</v>
      </c>
      <c r="K95" s="1">
        <f>IF(OR(E95&lt;0,E95=" "),+'Existing Bldg Comparison'!$C$17/$F$10,-E95+'Existing Bldg Comparison'!$C$17/$F$10-H95)</f>
        <v>1561.9150799174386</v>
      </c>
      <c r="L95" s="16">
        <f t="shared" si="18"/>
        <v>6.4166666666666607</v>
      </c>
      <c r="M95" s="7">
        <f t="shared" si="10"/>
        <v>50267.461153642769</v>
      </c>
      <c r="N95" s="9" t="str">
        <f>IF(AND(M95&gt;0,M94&lt;0),L95-((M95/'Existing Bldg Comparison'!$C$17))," ")</f>
        <v xml:space="preserve"> </v>
      </c>
    </row>
    <row r="96" spans="2:14" ht="20.100000000000001" customHeight="1" x14ac:dyDescent="0.25">
      <c r="B96" s="1"/>
      <c r="C96" s="2">
        <f t="shared" si="11"/>
        <v>78</v>
      </c>
      <c r="D96" s="7">
        <f t="shared" si="12"/>
        <v>215738.49611710539</v>
      </c>
      <c r="E96" s="2">
        <f t="shared" si="13"/>
        <v>1771.4182534158949</v>
      </c>
      <c r="F96" s="2">
        <f t="shared" si="14"/>
        <v>809.0193604391452</v>
      </c>
      <c r="G96" s="7">
        <f t="shared" si="15"/>
        <v>962.39889297674972</v>
      </c>
      <c r="H96" s="7">
        <f t="shared" si="16"/>
        <v>0</v>
      </c>
      <c r="I96" s="7">
        <f t="shared" si="17"/>
        <v>214776.09722412864</v>
      </c>
      <c r="K96" s="1">
        <f>IF(OR(E96&lt;0,E96=" "),+'Existing Bldg Comparison'!$C$17/$F$10,-E96+'Existing Bldg Comparison'!$C$17/$F$10-H96)</f>
        <v>1561.9150799174386</v>
      </c>
      <c r="L96" s="16">
        <f t="shared" si="18"/>
        <v>6.4999999999999938</v>
      </c>
      <c r="M96" s="7">
        <f t="shared" si="10"/>
        <v>51829.376233560208</v>
      </c>
      <c r="N96" s="9" t="str">
        <f>IF(AND(M96&gt;0,M95&lt;0),L96-((M96/'Existing Bldg Comparison'!$C$17))," ")</f>
        <v xml:space="preserve"> </v>
      </c>
    </row>
    <row r="97" spans="2:14" ht="20.100000000000001" customHeight="1" x14ac:dyDescent="0.25">
      <c r="B97" s="1"/>
      <c r="C97" s="2">
        <f t="shared" si="11"/>
        <v>79</v>
      </c>
      <c r="D97" s="7">
        <f t="shared" si="12"/>
        <v>214776.09722412864</v>
      </c>
      <c r="E97" s="2">
        <f t="shared" si="13"/>
        <v>1771.4182534158949</v>
      </c>
      <c r="F97" s="2">
        <f t="shared" si="14"/>
        <v>805.41036459048235</v>
      </c>
      <c r="G97" s="7">
        <f t="shared" si="15"/>
        <v>966.00788882541258</v>
      </c>
      <c r="H97" s="7">
        <f t="shared" si="16"/>
        <v>0</v>
      </c>
      <c r="I97" s="7">
        <f t="shared" si="17"/>
        <v>213810.08933530323</v>
      </c>
      <c r="K97" s="1">
        <f>IF(OR(E97&lt;0,E97=" "),+'Existing Bldg Comparison'!$C$17/$F$10,-E97+'Existing Bldg Comparison'!$C$17/$F$10-H97)</f>
        <v>1561.9150799174386</v>
      </c>
      <c r="L97" s="16">
        <f t="shared" si="18"/>
        <v>6.5833333333333268</v>
      </c>
      <c r="M97" s="7">
        <f t="shared" si="10"/>
        <v>53391.291313477646</v>
      </c>
      <c r="N97" s="9" t="str">
        <f>IF(AND(M97&gt;0,M96&lt;0),L97-((M97/'Existing Bldg Comparison'!$C$17))," ")</f>
        <v xml:space="preserve"> </v>
      </c>
    </row>
    <row r="98" spans="2:14" ht="20.100000000000001" customHeight="1" x14ac:dyDescent="0.25">
      <c r="B98" s="1"/>
      <c r="C98" s="2">
        <f t="shared" si="11"/>
        <v>80</v>
      </c>
      <c r="D98" s="7">
        <f t="shared" si="12"/>
        <v>213810.08933530323</v>
      </c>
      <c r="E98" s="2">
        <f t="shared" si="13"/>
        <v>1771.4182534158949</v>
      </c>
      <c r="F98" s="2">
        <f t="shared" si="14"/>
        <v>801.78783500738712</v>
      </c>
      <c r="G98" s="7">
        <f t="shared" si="15"/>
        <v>969.63041840850781</v>
      </c>
      <c r="H98" s="7">
        <f t="shared" si="16"/>
        <v>0</v>
      </c>
      <c r="I98" s="7">
        <f t="shared" si="17"/>
        <v>212840.45891689471</v>
      </c>
      <c r="K98" s="1">
        <f>IF(OR(E98&lt;0,E98=" "),+'Existing Bldg Comparison'!$C$17/$F$10,-E98+'Existing Bldg Comparison'!$C$17/$F$10-H98)</f>
        <v>1561.9150799174386</v>
      </c>
      <c r="L98" s="16">
        <f t="shared" si="18"/>
        <v>6.6666666666666599</v>
      </c>
      <c r="M98" s="7">
        <f t="shared" si="10"/>
        <v>54953.206393395085</v>
      </c>
      <c r="N98" s="9" t="str">
        <f>IF(AND(M98&gt;0,M97&lt;0),L98-((M98/'Existing Bldg Comparison'!$C$17))," ")</f>
        <v xml:space="preserve"> </v>
      </c>
    </row>
    <row r="99" spans="2:14" ht="20.100000000000001" customHeight="1" x14ac:dyDescent="0.25">
      <c r="B99" s="1"/>
      <c r="C99" s="2">
        <f t="shared" si="11"/>
        <v>81</v>
      </c>
      <c r="D99" s="7">
        <f t="shared" si="12"/>
        <v>212840.45891689471</v>
      </c>
      <c r="E99" s="2">
        <f t="shared" si="13"/>
        <v>1771.4182534158949</v>
      </c>
      <c r="F99" s="2">
        <f t="shared" si="14"/>
        <v>798.1517209383552</v>
      </c>
      <c r="G99" s="7">
        <f t="shared" si="15"/>
        <v>973.26653247753973</v>
      </c>
      <c r="H99" s="7">
        <f t="shared" si="16"/>
        <v>0</v>
      </c>
      <c r="I99" s="7">
        <f t="shared" si="17"/>
        <v>211867.19238441717</v>
      </c>
      <c r="K99" s="1">
        <f>IF(OR(E99&lt;0,E99=" "),+'Existing Bldg Comparison'!$C$17/$F$10,-E99+'Existing Bldg Comparison'!$C$17/$F$10-H99)</f>
        <v>1561.9150799174386</v>
      </c>
      <c r="L99" s="16">
        <f t="shared" si="18"/>
        <v>6.7499999999999929</v>
      </c>
      <c r="M99" s="7">
        <f t="shared" si="10"/>
        <v>56515.121473312523</v>
      </c>
      <c r="N99" s="9" t="str">
        <f>IF(AND(M99&gt;0,M98&lt;0),L99-((M99/'Existing Bldg Comparison'!$C$17))," ")</f>
        <v xml:space="preserve"> </v>
      </c>
    </row>
    <row r="100" spans="2:14" ht="20.100000000000001" customHeight="1" x14ac:dyDescent="0.25">
      <c r="B100" s="1"/>
      <c r="C100" s="2">
        <f t="shared" si="11"/>
        <v>82</v>
      </c>
      <c r="D100" s="7">
        <f t="shared" si="12"/>
        <v>211867.19238441717</v>
      </c>
      <c r="E100" s="2">
        <f t="shared" si="13"/>
        <v>1771.4182534158949</v>
      </c>
      <c r="F100" s="2">
        <f t="shared" si="14"/>
        <v>794.50197144156436</v>
      </c>
      <c r="G100" s="7">
        <f t="shared" si="15"/>
        <v>976.91628197433056</v>
      </c>
      <c r="H100" s="7">
        <f t="shared" si="16"/>
        <v>0</v>
      </c>
      <c r="I100" s="7">
        <f t="shared" si="17"/>
        <v>210890.27610244285</v>
      </c>
      <c r="K100" s="1">
        <f>IF(OR(E100&lt;0,E100=" "),+'Existing Bldg Comparison'!$C$17/$F$10,-E100+'Existing Bldg Comparison'!$C$17/$F$10-H100)</f>
        <v>1561.9150799174386</v>
      </c>
      <c r="L100" s="16">
        <f t="shared" si="18"/>
        <v>6.8333333333333259</v>
      </c>
      <c r="M100" s="7">
        <f t="shared" si="10"/>
        <v>58077.036553229962</v>
      </c>
      <c r="N100" s="9" t="str">
        <f>IF(AND(M100&gt;0,M99&lt;0),L100-((M100/'Existing Bldg Comparison'!$C$17))," ")</f>
        <v xml:space="preserve"> </v>
      </c>
    </row>
    <row r="101" spans="2:14" ht="20.100000000000001" customHeight="1" x14ac:dyDescent="0.25">
      <c r="B101" s="1"/>
      <c r="C101" s="2">
        <f t="shared" si="11"/>
        <v>83</v>
      </c>
      <c r="D101" s="7">
        <f t="shared" si="12"/>
        <v>210890.27610244285</v>
      </c>
      <c r="E101" s="2">
        <f t="shared" si="13"/>
        <v>1771.4182534158949</v>
      </c>
      <c r="F101" s="2">
        <f t="shared" si="14"/>
        <v>790.83853538416065</v>
      </c>
      <c r="G101" s="7">
        <f t="shared" si="15"/>
        <v>980.57971803173427</v>
      </c>
      <c r="H101" s="7">
        <f t="shared" si="16"/>
        <v>0</v>
      </c>
      <c r="I101" s="7">
        <f t="shared" si="17"/>
        <v>209909.6963844111</v>
      </c>
      <c r="K101" s="1">
        <f>IF(OR(E101&lt;0,E101=" "),+'Existing Bldg Comparison'!$C$17/$F$10,-E101+'Existing Bldg Comparison'!$C$17/$F$10-H101)</f>
        <v>1561.9150799174386</v>
      </c>
      <c r="L101" s="16">
        <f t="shared" si="18"/>
        <v>6.916666666666659</v>
      </c>
      <c r="M101" s="7">
        <f t="shared" si="10"/>
        <v>59638.951633147401</v>
      </c>
      <c r="N101" s="9" t="str">
        <f>IF(AND(M101&gt;0,M100&lt;0),L101-((M101/'Existing Bldg Comparison'!$C$17))," ")</f>
        <v xml:space="preserve"> </v>
      </c>
    </row>
    <row r="102" spans="2:14" ht="20.100000000000001" customHeight="1" x14ac:dyDescent="0.25">
      <c r="B102" s="1"/>
      <c r="C102" s="2">
        <f t="shared" si="11"/>
        <v>84</v>
      </c>
      <c r="D102" s="7">
        <f t="shared" si="12"/>
        <v>209909.6963844111</v>
      </c>
      <c r="E102" s="2">
        <f t="shared" si="13"/>
        <v>1771.4182534158949</v>
      </c>
      <c r="F102" s="2">
        <f t="shared" si="14"/>
        <v>787.16136144154166</v>
      </c>
      <c r="G102" s="7">
        <f t="shared" si="15"/>
        <v>984.25689197435327</v>
      </c>
      <c r="H102" s="7">
        <f t="shared" si="16"/>
        <v>0</v>
      </c>
      <c r="I102" s="7">
        <f t="shared" si="17"/>
        <v>208925.43949243674</v>
      </c>
      <c r="K102" s="1">
        <f>IF(OR(E102&lt;0,E102=" "),+'Existing Bldg Comparison'!$C$17/$F$10,-E102+'Existing Bldg Comparison'!$C$17/$F$10-H102)</f>
        <v>1561.9150799174386</v>
      </c>
      <c r="L102" s="16">
        <f t="shared" si="18"/>
        <v>6.999999999999992</v>
      </c>
      <c r="M102" s="7">
        <f t="shared" ref="M102:M165" si="19">M101+K102</f>
        <v>61200.866713064839</v>
      </c>
      <c r="N102" s="9" t="str">
        <f>IF(AND(M102&gt;0,M101&lt;0),L102-((M102/'Existing Bldg Comparison'!$C$17))," ")</f>
        <v xml:space="preserve"> </v>
      </c>
    </row>
    <row r="103" spans="2:14" ht="20.100000000000001" customHeight="1" x14ac:dyDescent="0.25">
      <c r="B103" s="1"/>
      <c r="C103" s="2">
        <f t="shared" si="11"/>
        <v>85</v>
      </c>
      <c r="D103" s="7">
        <f t="shared" si="12"/>
        <v>208925.43949243674</v>
      </c>
      <c r="E103" s="2">
        <f t="shared" si="13"/>
        <v>1771.4182534158949</v>
      </c>
      <c r="F103" s="2">
        <f t="shared" si="14"/>
        <v>783.47039809663772</v>
      </c>
      <c r="G103" s="7">
        <f t="shared" si="15"/>
        <v>987.9478553192572</v>
      </c>
      <c r="H103" s="7">
        <f t="shared" si="16"/>
        <v>0</v>
      </c>
      <c r="I103" s="7">
        <f t="shared" si="17"/>
        <v>207937.49163711749</v>
      </c>
      <c r="K103" s="1">
        <f>IF(OR(E103&lt;0,E103=" "),+'Existing Bldg Comparison'!$C$17/$F$10,-E103+'Existing Bldg Comparison'!$C$17/$F$10-H103)</f>
        <v>1561.9150799174386</v>
      </c>
      <c r="L103" s="16">
        <f t="shared" si="18"/>
        <v>7.083333333333325</v>
      </c>
      <c r="M103" s="7">
        <f t="shared" si="19"/>
        <v>62762.781792982278</v>
      </c>
      <c r="N103" s="9" t="str">
        <f>IF(AND(M103&gt;0,M102&lt;0),L103-((M103/'Existing Bldg Comparison'!$C$17))," ")</f>
        <v xml:space="preserve"> </v>
      </c>
    </row>
    <row r="104" spans="2:14" ht="20.100000000000001" customHeight="1" x14ac:dyDescent="0.25">
      <c r="B104" s="1"/>
      <c r="C104" s="2">
        <f t="shared" si="11"/>
        <v>86</v>
      </c>
      <c r="D104" s="7">
        <f t="shared" si="12"/>
        <v>207937.49163711749</v>
      </c>
      <c r="E104" s="2">
        <f t="shared" si="13"/>
        <v>1771.4182534158949</v>
      </c>
      <c r="F104" s="2">
        <f t="shared" si="14"/>
        <v>779.76559363919057</v>
      </c>
      <c r="G104" s="7">
        <f t="shared" si="15"/>
        <v>991.65265977670435</v>
      </c>
      <c r="H104" s="7">
        <f t="shared" si="16"/>
        <v>0</v>
      </c>
      <c r="I104" s="7">
        <f t="shared" si="17"/>
        <v>206945.83897734078</v>
      </c>
      <c r="K104" s="1">
        <f>IF(OR(E104&lt;0,E104=" "),+'Existing Bldg Comparison'!$C$17/$F$10,-E104+'Existing Bldg Comparison'!$C$17/$F$10-H104)</f>
        <v>1561.9150799174386</v>
      </c>
      <c r="L104" s="16">
        <f t="shared" si="18"/>
        <v>7.1666666666666581</v>
      </c>
      <c r="M104" s="7">
        <f t="shared" si="19"/>
        <v>64324.696872899716</v>
      </c>
      <c r="N104" s="9" t="str">
        <f>IF(AND(M104&gt;0,M103&lt;0),L104-((M104/'Existing Bldg Comparison'!$C$17))," ")</f>
        <v xml:space="preserve"> </v>
      </c>
    </row>
    <row r="105" spans="2:14" ht="20.100000000000001" customHeight="1" x14ac:dyDescent="0.25">
      <c r="B105" s="1"/>
      <c r="C105" s="2">
        <f t="shared" si="11"/>
        <v>87</v>
      </c>
      <c r="D105" s="7">
        <f t="shared" si="12"/>
        <v>206945.83897734078</v>
      </c>
      <c r="E105" s="2">
        <f t="shared" si="13"/>
        <v>1771.4182534158949</v>
      </c>
      <c r="F105" s="2">
        <f t="shared" si="14"/>
        <v>776.04689616502787</v>
      </c>
      <c r="G105" s="7">
        <f t="shared" si="15"/>
        <v>995.37135725086705</v>
      </c>
      <c r="H105" s="7">
        <f t="shared" si="16"/>
        <v>0</v>
      </c>
      <c r="I105" s="7">
        <f t="shared" si="17"/>
        <v>205950.46762008991</v>
      </c>
      <c r="K105" s="1">
        <f>IF(OR(E105&lt;0,E105=" "),+'Existing Bldg Comparison'!$C$17/$F$10,-E105+'Existing Bldg Comparison'!$C$17/$F$10-H105)</f>
        <v>1561.9150799174386</v>
      </c>
      <c r="L105" s="16">
        <f t="shared" si="18"/>
        <v>7.2499999999999911</v>
      </c>
      <c r="M105" s="7">
        <f t="shared" si="19"/>
        <v>65886.611952817155</v>
      </c>
      <c r="N105" s="9" t="str">
        <f>IF(AND(M105&gt;0,M104&lt;0),L105-((M105/'Existing Bldg Comparison'!$C$17))," ")</f>
        <v xml:space="preserve"> </v>
      </c>
    </row>
    <row r="106" spans="2:14" ht="20.100000000000001" customHeight="1" x14ac:dyDescent="0.25">
      <c r="B106" s="1"/>
      <c r="C106" s="2">
        <f t="shared" si="11"/>
        <v>88</v>
      </c>
      <c r="D106" s="7">
        <f t="shared" si="12"/>
        <v>205950.46762008991</v>
      </c>
      <c r="E106" s="2">
        <f t="shared" si="13"/>
        <v>1771.4182534158949</v>
      </c>
      <c r="F106" s="2">
        <f t="shared" si="14"/>
        <v>772.31425357533715</v>
      </c>
      <c r="G106" s="7">
        <f t="shared" si="15"/>
        <v>999.10399984055778</v>
      </c>
      <c r="H106" s="7">
        <f t="shared" si="16"/>
        <v>0</v>
      </c>
      <c r="I106" s="7">
        <f t="shared" si="17"/>
        <v>204951.36362024935</v>
      </c>
      <c r="K106" s="1">
        <f>IF(OR(E106&lt;0,E106=" "),+'Existing Bldg Comparison'!$C$17/$F$10,-E106+'Existing Bldg Comparison'!$C$17/$F$10-H106)</f>
        <v>1561.9150799174386</v>
      </c>
      <c r="L106" s="16">
        <f t="shared" si="18"/>
        <v>7.3333333333333242</v>
      </c>
      <c r="M106" s="7">
        <f t="shared" si="19"/>
        <v>67448.527032734593</v>
      </c>
      <c r="N106" s="9" t="str">
        <f>IF(AND(M106&gt;0,M105&lt;0),L106-((M106/'Existing Bldg Comparison'!$C$17))," ")</f>
        <v xml:space="preserve"> </v>
      </c>
    </row>
    <row r="107" spans="2:14" ht="20.100000000000001" customHeight="1" x14ac:dyDescent="0.25">
      <c r="B107" s="1"/>
      <c r="C107" s="2">
        <f t="shared" si="11"/>
        <v>89</v>
      </c>
      <c r="D107" s="7">
        <f t="shared" si="12"/>
        <v>204951.36362024935</v>
      </c>
      <c r="E107" s="2">
        <f t="shared" si="13"/>
        <v>1771.4182534158949</v>
      </c>
      <c r="F107" s="2">
        <f t="shared" si="14"/>
        <v>768.56761357593507</v>
      </c>
      <c r="G107" s="7">
        <f t="shared" si="15"/>
        <v>1002.8506398399599</v>
      </c>
      <c r="H107" s="7">
        <f t="shared" si="16"/>
        <v>0</v>
      </c>
      <c r="I107" s="7">
        <f t="shared" si="17"/>
        <v>203948.5129804094</v>
      </c>
      <c r="K107" s="1">
        <f>IF(OR(E107&lt;0,E107=" "),+'Existing Bldg Comparison'!$C$17/$F$10,-E107+'Existing Bldg Comparison'!$C$17/$F$10-H107)</f>
        <v>1561.9150799174386</v>
      </c>
      <c r="L107" s="16">
        <f t="shared" si="18"/>
        <v>7.4166666666666572</v>
      </c>
      <c r="M107" s="7">
        <f t="shared" si="19"/>
        <v>69010.442112652032</v>
      </c>
      <c r="N107" s="9" t="str">
        <f>IF(AND(M107&gt;0,M106&lt;0),L107-((M107/'Existing Bldg Comparison'!$C$17))," ")</f>
        <v xml:space="preserve"> </v>
      </c>
    </row>
    <row r="108" spans="2:14" ht="20.100000000000001" customHeight="1" x14ac:dyDescent="0.25">
      <c r="B108" s="1"/>
      <c r="C108" s="2">
        <f t="shared" si="11"/>
        <v>90</v>
      </c>
      <c r="D108" s="7">
        <f t="shared" si="12"/>
        <v>203948.5129804094</v>
      </c>
      <c r="E108" s="2">
        <f t="shared" si="13"/>
        <v>1771.4182534158949</v>
      </c>
      <c r="F108" s="2">
        <f t="shared" si="14"/>
        <v>764.80692367653523</v>
      </c>
      <c r="G108" s="7">
        <f t="shared" si="15"/>
        <v>1006.6113297393597</v>
      </c>
      <c r="H108" s="7">
        <f t="shared" si="16"/>
        <v>0</v>
      </c>
      <c r="I108" s="7">
        <f t="shared" si="17"/>
        <v>202941.90165067004</v>
      </c>
      <c r="K108" s="1">
        <f>IF(OR(E108&lt;0,E108=" "),+'Existing Bldg Comparison'!$C$17/$F$10,-E108+'Existing Bldg Comparison'!$C$17/$F$10-H108)</f>
        <v>1561.9150799174386</v>
      </c>
      <c r="L108" s="16">
        <f t="shared" si="18"/>
        <v>7.4999999999999902</v>
      </c>
      <c r="M108" s="7">
        <f t="shared" si="19"/>
        <v>70572.35719256947</v>
      </c>
      <c r="N108" s="9" t="str">
        <f>IF(AND(M108&gt;0,M107&lt;0),L108-((M108/'Existing Bldg Comparison'!$C$17))," ")</f>
        <v xml:space="preserve"> </v>
      </c>
    </row>
    <row r="109" spans="2:14" ht="20.100000000000001" customHeight="1" x14ac:dyDescent="0.25">
      <c r="B109" s="1"/>
      <c r="C109" s="2">
        <f t="shared" si="11"/>
        <v>91</v>
      </c>
      <c r="D109" s="7">
        <f t="shared" si="12"/>
        <v>202941.90165067004</v>
      </c>
      <c r="E109" s="2">
        <f t="shared" si="13"/>
        <v>1771.4182534158949</v>
      </c>
      <c r="F109" s="2">
        <f t="shared" si="14"/>
        <v>761.03213119001259</v>
      </c>
      <c r="G109" s="7">
        <f t="shared" si="15"/>
        <v>1010.3861222258823</v>
      </c>
      <c r="H109" s="7">
        <f t="shared" si="16"/>
        <v>0</v>
      </c>
      <c r="I109" s="7">
        <f t="shared" si="17"/>
        <v>201931.51552844417</v>
      </c>
      <c r="K109" s="1">
        <f>IF(OR(E109&lt;0,E109=" "),+'Existing Bldg Comparison'!$C$17/$F$10,-E109+'Existing Bldg Comparison'!$C$17/$F$10-H109)</f>
        <v>1561.9150799174386</v>
      </c>
      <c r="L109" s="16">
        <f t="shared" si="18"/>
        <v>7.5833333333333233</v>
      </c>
      <c r="M109" s="7">
        <f t="shared" si="19"/>
        <v>72134.272272486909</v>
      </c>
      <c r="N109" s="9" t="str">
        <f>IF(AND(M109&gt;0,M108&lt;0),L109-((M109/'Existing Bldg Comparison'!$C$17))," ")</f>
        <v xml:space="preserve"> </v>
      </c>
    </row>
    <row r="110" spans="2:14" ht="20.100000000000001" customHeight="1" x14ac:dyDescent="0.25">
      <c r="B110" s="1"/>
      <c r="C110" s="2">
        <f t="shared" si="11"/>
        <v>92</v>
      </c>
      <c r="D110" s="7">
        <f t="shared" si="12"/>
        <v>201931.51552844417</v>
      </c>
      <c r="E110" s="2">
        <f t="shared" si="13"/>
        <v>1771.4182534158949</v>
      </c>
      <c r="F110" s="2">
        <f t="shared" si="14"/>
        <v>757.24318323166563</v>
      </c>
      <c r="G110" s="7">
        <f t="shared" si="15"/>
        <v>1014.1750701842293</v>
      </c>
      <c r="H110" s="7">
        <f t="shared" si="16"/>
        <v>0</v>
      </c>
      <c r="I110" s="7">
        <f t="shared" si="17"/>
        <v>200917.34045825995</v>
      </c>
      <c r="K110" s="1">
        <f>IF(OR(E110&lt;0,E110=" "),+'Existing Bldg Comparison'!$C$17/$F$10,-E110+'Existing Bldg Comparison'!$C$17/$F$10-H110)</f>
        <v>1561.9150799174386</v>
      </c>
      <c r="L110" s="16">
        <f t="shared" si="18"/>
        <v>7.6666666666666563</v>
      </c>
      <c r="M110" s="7">
        <f t="shared" si="19"/>
        <v>73696.187352404348</v>
      </c>
      <c r="N110" s="9" t="str">
        <f>IF(AND(M110&gt;0,M109&lt;0),L110-((M110/'Existing Bldg Comparison'!$C$17))," ")</f>
        <v xml:space="preserve"> </v>
      </c>
    </row>
    <row r="111" spans="2:14" ht="20.100000000000001" customHeight="1" x14ac:dyDescent="0.25">
      <c r="B111" s="1"/>
      <c r="C111" s="2">
        <f t="shared" si="11"/>
        <v>93</v>
      </c>
      <c r="D111" s="7">
        <f t="shared" si="12"/>
        <v>200917.34045825995</v>
      </c>
      <c r="E111" s="2">
        <f t="shared" si="13"/>
        <v>1771.4182534158949</v>
      </c>
      <c r="F111" s="2">
        <f t="shared" si="14"/>
        <v>753.44002671847477</v>
      </c>
      <c r="G111" s="7">
        <f t="shared" si="15"/>
        <v>1017.9782266974202</v>
      </c>
      <c r="H111" s="7">
        <f t="shared" si="16"/>
        <v>0</v>
      </c>
      <c r="I111" s="7">
        <f t="shared" si="17"/>
        <v>199899.36223156253</v>
      </c>
      <c r="K111" s="1">
        <f>IF(OR(E111&lt;0,E111=" "),+'Existing Bldg Comparison'!$C$17/$F$10,-E111+'Existing Bldg Comparison'!$C$17/$F$10-H111)</f>
        <v>1561.9150799174386</v>
      </c>
      <c r="L111" s="16">
        <f t="shared" si="18"/>
        <v>7.7499999999999893</v>
      </c>
      <c r="M111" s="7">
        <f t="shared" si="19"/>
        <v>75258.102432321786</v>
      </c>
      <c r="N111" s="9" t="str">
        <f>IF(AND(M111&gt;0,M110&lt;0),L111-((M111/'Existing Bldg Comparison'!$C$17))," ")</f>
        <v xml:space="preserve"> </v>
      </c>
    </row>
    <row r="112" spans="2:14" ht="20.100000000000001" customHeight="1" x14ac:dyDescent="0.25">
      <c r="B112" s="1"/>
      <c r="C112" s="2">
        <f t="shared" si="11"/>
        <v>94</v>
      </c>
      <c r="D112" s="7">
        <f t="shared" si="12"/>
        <v>199899.36223156253</v>
      </c>
      <c r="E112" s="2">
        <f t="shared" si="13"/>
        <v>1771.4182534158949</v>
      </c>
      <c r="F112" s="2">
        <f t="shared" si="14"/>
        <v>749.62260836835947</v>
      </c>
      <c r="G112" s="7">
        <f t="shared" si="15"/>
        <v>1021.7956450475355</v>
      </c>
      <c r="H112" s="7">
        <f t="shared" si="16"/>
        <v>0</v>
      </c>
      <c r="I112" s="7">
        <f t="shared" si="17"/>
        <v>198877.56658651499</v>
      </c>
      <c r="K112" s="1">
        <f>IF(OR(E112&lt;0,E112=" "),+'Existing Bldg Comparison'!$C$17/$F$10,-E112+'Existing Bldg Comparison'!$C$17/$F$10-H112)</f>
        <v>1561.9150799174386</v>
      </c>
      <c r="L112" s="16">
        <f t="shared" si="18"/>
        <v>7.8333333333333224</v>
      </c>
      <c r="M112" s="7">
        <f t="shared" si="19"/>
        <v>76820.017512239225</v>
      </c>
      <c r="N112" s="9" t="str">
        <f>IF(AND(M112&gt;0,M111&lt;0),L112-((M112/'Existing Bldg Comparison'!$C$17))," ")</f>
        <v xml:space="preserve"> </v>
      </c>
    </row>
    <row r="113" spans="2:14" ht="20.100000000000001" customHeight="1" x14ac:dyDescent="0.25">
      <c r="B113" s="1"/>
      <c r="C113" s="2">
        <f t="shared" si="11"/>
        <v>95</v>
      </c>
      <c r="D113" s="7">
        <f t="shared" si="12"/>
        <v>198877.56658651499</v>
      </c>
      <c r="E113" s="2">
        <f t="shared" si="13"/>
        <v>1771.4182534158949</v>
      </c>
      <c r="F113" s="2">
        <f t="shared" si="14"/>
        <v>745.79087469943124</v>
      </c>
      <c r="G113" s="7">
        <f t="shared" si="15"/>
        <v>1025.6273787164637</v>
      </c>
      <c r="H113" s="7">
        <f t="shared" si="16"/>
        <v>0</v>
      </c>
      <c r="I113" s="7">
        <f t="shared" si="17"/>
        <v>197851.93920779854</v>
      </c>
      <c r="K113" s="1">
        <f>IF(OR(E113&lt;0,E113=" "),+'Existing Bldg Comparison'!$C$17/$F$10,-E113+'Existing Bldg Comparison'!$C$17/$F$10-H113)</f>
        <v>1561.9150799174386</v>
      </c>
      <c r="L113" s="16">
        <f t="shared" si="18"/>
        <v>7.9166666666666554</v>
      </c>
      <c r="M113" s="7">
        <f t="shared" si="19"/>
        <v>78381.932592156663</v>
      </c>
      <c r="N113" s="9" t="str">
        <f>IF(AND(M113&gt;0,M112&lt;0),L113-((M113/'Existing Bldg Comparison'!$C$17))," ")</f>
        <v xml:space="preserve"> </v>
      </c>
    </row>
    <row r="114" spans="2:14" ht="20.100000000000001" customHeight="1" x14ac:dyDescent="0.25">
      <c r="B114" s="1"/>
      <c r="C114" s="2">
        <f t="shared" si="11"/>
        <v>96</v>
      </c>
      <c r="D114" s="7">
        <f t="shared" si="12"/>
        <v>197851.93920779854</v>
      </c>
      <c r="E114" s="2">
        <f t="shared" si="13"/>
        <v>1771.4182534158949</v>
      </c>
      <c r="F114" s="2">
        <f t="shared" si="14"/>
        <v>741.94477202924452</v>
      </c>
      <c r="G114" s="7">
        <f t="shared" si="15"/>
        <v>1029.4734813866503</v>
      </c>
      <c r="H114" s="7">
        <f t="shared" si="16"/>
        <v>0</v>
      </c>
      <c r="I114" s="7">
        <f t="shared" si="17"/>
        <v>196822.4657264119</v>
      </c>
      <c r="K114" s="1">
        <f>IF(OR(E114&lt;0,E114=" "),+'Existing Bldg Comparison'!$C$17/$F$10,-E114+'Existing Bldg Comparison'!$C$17/$F$10-H114)</f>
        <v>1561.9150799174386</v>
      </c>
      <c r="L114" s="16">
        <f t="shared" si="18"/>
        <v>7.9999999999999885</v>
      </c>
      <c r="M114" s="7">
        <f t="shared" si="19"/>
        <v>79943.847672074102</v>
      </c>
      <c r="N114" s="9" t="str">
        <f>IF(AND(M114&gt;0,M113&lt;0),L114-((M114/'Existing Bldg Comparison'!$C$17))," ")</f>
        <v xml:space="preserve"> </v>
      </c>
    </row>
    <row r="115" spans="2:14" ht="20.100000000000001" customHeight="1" x14ac:dyDescent="0.25">
      <c r="B115" s="1"/>
      <c r="C115" s="2">
        <f t="shared" si="11"/>
        <v>97</v>
      </c>
      <c r="D115" s="7">
        <f t="shared" si="12"/>
        <v>196822.4657264119</v>
      </c>
      <c r="E115" s="2">
        <f t="shared" si="13"/>
        <v>1771.4182534158949</v>
      </c>
      <c r="F115" s="2">
        <f t="shared" si="14"/>
        <v>738.08424647404456</v>
      </c>
      <c r="G115" s="7">
        <f t="shared" si="15"/>
        <v>1033.3340069418505</v>
      </c>
      <c r="H115" s="7">
        <f t="shared" si="16"/>
        <v>0</v>
      </c>
      <c r="I115" s="7">
        <f t="shared" si="17"/>
        <v>195789.13171947005</v>
      </c>
      <c r="K115" s="1">
        <f>IF(OR(E115&lt;0,E115=" "),+'Existing Bldg Comparison'!$C$17/$F$10,-E115+'Existing Bldg Comparison'!$C$17/$F$10-H115)</f>
        <v>1561.9150799174386</v>
      </c>
      <c r="L115" s="16">
        <f t="shared" si="18"/>
        <v>8.0833333333333215</v>
      </c>
      <c r="M115" s="7">
        <f t="shared" si="19"/>
        <v>81505.76275199154</v>
      </c>
      <c r="N115" s="9" t="str">
        <f>IF(AND(M115&gt;0,M114&lt;0),L115-((M115/'Existing Bldg Comparison'!$C$17))," ")</f>
        <v xml:space="preserve"> </v>
      </c>
    </row>
    <row r="116" spans="2:14" ht="20.100000000000001" customHeight="1" x14ac:dyDescent="0.25">
      <c r="B116" s="1"/>
      <c r="C116" s="2">
        <f t="shared" si="11"/>
        <v>98</v>
      </c>
      <c r="D116" s="7">
        <f t="shared" si="12"/>
        <v>195789.13171947005</v>
      </c>
      <c r="E116" s="2">
        <f t="shared" si="13"/>
        <v>1771.4182534158949</v>
      </c>
      <c r="F116" s="2">
        <f t="shared" si="14"/>
        <v>734.20924394801273</v>
      </c>
      <c r="G116" s="7">
        <f t="shared" si="15"/>
        <v>1037.2090094678822</v>
      </c>
      <c r="H116" s="7">
        <f t="shared" si="16"/>
        <v>0</v>
      </c>
      <c r="I116" s="7">
        <f t="shared" si="17"/>
        <v>194751.92271000217</v>
      </c>
      <c r="K116" s="1">
        <f>IF(OR(E116&lt;0,E116=" "),+'Existing Bldg Comparison'!$C$17/$F$10,-E116+'Existing Bldg Comparison'!$C$17/$F$10-H116)</f>
        <v>1561.9150799174386</v>
      </c>
      <c r="L116" s="16">
        <f t="shared" si="18"/>
        <v>8.1666666666666554</v>
      </c>
      <c r="M116" s="7">
        <f t="shared" si="19"/>
        <v>83067.677831908979</v>
      </c>
      <c r="N116" s="9" t="str">
        <f>IF(AND(M116&gt;0,M115&lt;0),L116-((M116/'Existing Bldg Comparison'!$C$17))," ")</f>
        <v xml:space="preserve"> </v>
      </c>
    </row>
    <row r="117" spans="2:14" ht="20.100000000000001" customHeight="1" x14ac:dyDescent="0.25">
      <c r="B117" s="1"/>
      <c r="C117" s="2">
        <f t="shared" si="11"/>
        <v>99</v>
      </c>
      <c r="D117" s="7">
        <f t="shared" si="12"/>
        <v>194751.92271000217</v>
      </c>
      <c r="E117" s="2">
        <f t="shared" si="13"/>
        <v>1771.4182534158949</v>
      </c>
      <c r="F117" s="2">
        <f t="shared" si="14"/>
        <v>730.31971016250804</v>
      </c>
      <c r="G117" s="7">
        <f t="shared" si="15"/>
        <v>1041.0985432533869</v>
      </c>
      <c r="H117" s="7">
        <f t="shared" si="16"/>
        <v>0</v>
      </c>
      <c r="I117" s="7">
        <f t="shared" si="17"/>
        <v>193710.82416674879</v>
      </c>
      <c r="K117" s="1">
        <f>IF(OR(E117&lt;0,E117=" "),+'Existing Bldg Comparison'!$C$17/$F$10,-E117+'Existing Bldg Comparison'!$C$17/$F$10-H117)</f>
        <v>1561.9150799174386</v>
      </c>
      <c r="L117" s="16">
        <f t="shared" si="18"/>
        <v>8.2499999999999893</v>
      </c>
      <c r="M117" s="7">
        <f t="shared" si="19"/>
        <v>84629.592911826418</v>
      </c>
      <c r="N117" s="9" t="str">
        <f>IF(AND(M117&gt;0,M116&lt;0),L117-((M117/'Existing Bldg Comparison'!$C$17))," ")</f>
        <v xml:space="preserve"> </v>
      </c>
    </row>
    <row r="118" spans="2:14" ht="20.100000000000001" customHeight="1" x14ac:dyDescent="0.25">
      <c r="B118" s="1"/>
      <c r="C118" s="2">
        <f t="shared" si="11"/>
        <v>100</v>
      </c>
      <c r="D118" s="7">
        <f t="shared" si="12"/>
        <v>193710.82416674879</v>
      </c>
      <c r="E118" s="2">
        <f t="shared" si="13"/>
        <v>1771.4182534158949</v>
      </c>
      <c r="F118" s="2">
        <f t="shared" si="14"/>
        <v>726.41559062530791</v>
      </c>
      <c r="G118" s="7">
        <f t="shared" si="15"/>
        <v>1045.002662790587</v>
      </c>
      <c r="H118" s="7">
        <f t="shared" si="16"/>
        <v>0</v>
      </c>
      <c r="I118" s="7">
        <f t="shared" si="17"/>
        <v>192665.8215039582</v>
      </c>
      <c r="K118" s="1">
        <f>IF(OR(E118&lt;0,E118=" "),+'Existing Bldg Comparison'!$C$17/$F$10,-E118+'Existing Bldg Comparison'!$C$17/$F$10-H118)</f>
        <v>1561.9150799174386</v>
      </c>
      <c r="L118" s="16">
        <f t="shared" si="18"/>
        <v>8.3333333333333233</v>
      </c>
      <c r="M118" s="7">
        <f t="shared" si="19"/>
        <v>86191.507991743856</v>
      </c>
      <c r="N118" s="9" t="str">
        <f>IF(AND(M118&gt;0,M117&lt;0),L118-((M118/'Existing Bldg Comparison'!$C$17))," ")</f>
        <v xml:space="preserve"> </v>
      </c>
    </row>
    <row r="119" spans="2:14" ht="20.100000000000001" customHeight="1" x14ac:dyDescent="0.25">
      <c r="B119" s="1"/>
      <c r="C119" s="2">
        <f t="shared" si="11"/>
        <v>101</v>
      </c>
      <c r="D119" s="7">
        <f t="shared" si="12"/>
        <v>192665.8215039582</v>
      </c>
      <c r="E119" s="2">
        <f t="shared" si="13"/>
        <v>1771.4182534158949</v>
      </c>
      <c r="F119" s="2">
        <f t="shared" si="14"/>
        <v>722.49683063984321</v>
      </c>
      <c r="G119" s="7">
        <f t="shared" si="15"/>
        <v>1048.9214227760517</v>
      </c>
      <c r="H119" s="7">
        <f t="shared" si="16"/>
        <v>0</v>
      </c>
      <c r="I119" s="7">
        <f t="shared" si="17"/>
        <v>191616.90008118216</v>
      </c>
      <c r="K119" s="1">
        <f>IF(OR(E119&lt;0,E119=" "),+'Existing Bldg Comparison'!$C$17/$F$10,-E119+'Existing Bldg Comparison'!$C$17/$F$10-H119)</f>
        <v>1561.9150799174386</v>
      </c>
      <c r="L119" s="16">
        <f t="shared" si="18"/>
        <v>8.4166666666666572</v>
      </c>
      <c r="M119" s="7">
        <f t="shared" si="19"/>
        <v>87753.423071661295</v>
      </c>
      <c r="N119" s="9" t="str">
        <f>IF(AND(M119&gt;0,M118&lt;0),L119-((M119/'Existing Bldg Comparison'!$C$17))," ")</f>
        <v xml:space="preserve"> </v>
      </c>
    </row>
    <row r="120" spans="2:14" ht="20.100000000000001" customHeight="1" x14ac:dyDescent="0.25">
      <c r="B120" s="1"/>
      <c r="C120" s="2">
        <f t="shared" si="11"/>
        <v>102</v>
      </c>
      <c r="D120" s="7">
        <f t="shared" si="12"/>
        <v>191616.90008118216</v>
      </c>
      <c r="E120" s="2">
        <f t="shared" si="13"/>
        <v>1771.4182534158949</v>
      </c>
      <c r="F120" s="2">
        <f t="shared" si="14"/>
        <v>718.56337530443307</v>
      </c>
      <c r="G120" s="7">
        <f t="shared" si="15"/>
        <v>1052.8548781114619</v>
      </c>
      <c r="H120" s="7">
        <f t="shared" si="16"/>
        <v>0</v>
      </c>
      <c r="I120" s="7">
        <f t="shared" si="17"/>
        <v>190564.04520307071</v>
      </c>
      <c r="K120" s="1">
        <f>IF(OR(E120&lt;0,E120=" "),+'Existing Bldg Comparison'!$C$17/$F$10,-E120+'Existing Bldg Comparison'!$C$17/$F$10-H120)</f>
        <v>1561.9150799174386</v>
      </c>
      <c r="L120" s="16">
        <f t="shared" si="18"/>
        <v>8.4999999999999911</v>
      </c>
      <c r="M120" s="7">
        <f t="shared" si="19"/>
        <v>89315.338151578733</v>
      </c>
      <c r="N120" s="9" t="str">
        <f>IF(AND(M120&gt;0,M119&lt;0),L120-((M120/'Existing Bldg Comparison'!$C$17))," ")</f>
        <v xml:space="preserve"> </v>
      </c>
    </row>
    <row r="121" spans="2:14" ht="20.100000000000001" customHeight="1" x14ac:dyDescent="0.25">
      <c r="B121" s="1"/>
      <c r="C121" s="2">
        <f t="shared" si="11"/>
        <v>103</v>
      </c>
      <c r="D121" s="7">
        <f t="shared" si="12"/>
        <v>190564.04520307071</v>
      </c>
      <c r="E121" s="2">
        <f t="shared" si="13"/>
        <v>1771.4182534158949</v>
      </c>
      <c r="F121" s="2">
        <f t="shared" si="14"/>
        <v>714.61516951151509</v>
      </c>
      <c r="G121" s="7">
        <f t="shared" si="15"/>
        <v>1056.8030839043799</v>
      </c>
      <c r="H121" s="7">
        <f t="shared" si="16"/>
        <v>0</v>
      </c>
      <c r="I121" s="7">
        <f t="shared" si="17"/>
        <v>189507.24211916633</v>
      </c>
      <c r="K121" s="1">
        <f>IF(OR(E121&lt;0,E121=" "),+'Existing Bldg Comparison'!$C$17/$F$10,-E121+'Existing Bldg Comparison'!$C$17/$F$10-H121)</f>
        <v>1561.9150799174386</v>
      </c>
      <c r="L121" s="16">
        <f t="shared" si="18"/>
        <v>8.583333333333325</v>
      </c>
      <c r="M121" s="7">
        <f t="shared" si="19"/>
        <v>90877.253231496172</v>
      </c>
      <c r="N121" s="9" t="str">
        <f>IF(AND(M121&gt;0,M120&lt;0),L121-((M121/'Existing Bldg Comparison'!$C$17))," ")</f>
        <v xml:space="preserve"> </v>
      </c>
    </row>
    <row r="122" spans="2:14" ht="20.100000000000001" customHeight="1" x14ac:dyDescent="0.25">
      <c r="B122" s="1"/>
      <c r="C122" s="2">
        <f t="shared" si="11"/>
        <v>104</v>
      </c>
      <c r="D122" s="7">
        <f t="shared" si="12"/>
        <v>189507.24211916633</v>
      </c>
      <c r="E122" s="2">
        <f t="shared" si="13"/>
        <v>1771.4182534158949</v>
      </c>
      <c r="F122" s="2">
        <f t="shared" si="14"/>
        <v>710.65215794687367</v>
      </c>
      <c r="G122" s="7">
        <f t="shared" si="15"/>
        <v>1060.7660954690214</v>
      </c>
      <c r="H122" s="7">
        <f t="shared" si="16"/>
        <v>0</v>
      </c>
      <c r="I122" s="7">
        <f t="shared" si="17"/>
        <v>188446.47602369732</v>
      </c>
      <c r="K122" s="1">
        <f>IF(OR(E122&lt;0,E122=" "),+'Existing Bldg Comparison'!$C$17/$F$10,-E122+'Existing Bldg Comparison'!$C$17/$F$10-H122)</f>
        <v>1561.9150799174386</v>
      </c>
      <c r="L122" s="16">
        <f t="shared" si="18"/>
        <v>8.666666666666659</v>
      </c>
      <c r="M122" s="7">
        <f t="shared" si="19"/>
        <v>92439.16831141361</v>
      </c>
      <c r="N122" s="9" t="str">
        <f>IF(AND(M122&gt;0,M121&lt;0),L122-((M122/'Existing Bldg Comparison'!$C$17))," ")</f>
        <v xml:space="preserve"> </v>
      </c>
    </row>
    <row r="123" spans="2:14" ht="20.100000000000001" customHeight="1" x14ac:dyDescent="0.25">
      <c r="B123" s="1"/>
      <c r="C123" s="2">
        <f t="shared" si="11"/>
        <v>105</v>
      </c>
      <c r="D123" s="7">
        <f t="shared" si="12"/>
        <v>188446.47602369732</v>
      </c>
      <c r="E123" s="2">
        <f t="shared" si="13"/>
        <v>1771.4182534158949</v>
      </c>
      <c r="F123" s="2">
        <f t="shared" si="14"/>
        <v>706.67428508886496</v>
      </c>
      <c r="G123" s="7">
        <f t="shared" si="15"/>
        <v>1064.74396832703</v>
      </c>
      <c r="H123" s="7">
        <f t="shared" si="16"/>
        <v>0</v>
      </c>
      <c r="I123" s="7">
        <f t="shared" si="17"/>
        <v>187381.73205537029</v>
      </c>
      <c r="K123" s="1">
        <f>IF(OR(E123&lt;0,E123=" "),+'Existing Bldg Comparison'!$C$17/$F$10,-E123+'Existing Bldg Comparison'!$C$17/$F$10-H123)</f>
        <v>1561.9150799174386</v>
      </c>
      <c r="L123" s="16">
        <f t="shared" si="18"/>
        <v>8.7499999999999929</v>
      </c>
      <c r="M123" s="7">
        <f t="shared" si="19"/>
        <v>94001.083391331049</v>
      </c>
      <c r="N123" s="9" t="str">
        <f>IF(AND(M123&gt;0,M122&lt;0),L123-((M123/'Existing Bldg Comparison'!$C$17))," ")</f>
        <v xml:space="preserve"> </v>
      </c>
    </row>
    <row r="124" spans="2:14" ht="20.100000000000001" customHeight="1" x14ac:dyDescent="0.25">
      <c r="B124" s="1"/>
      <c r="C124" s="2">
        <f t="shared" si="11"/>
        <v>106</v>
      </c>
      <c r="D124" s="7">
        <f t="shared" si="12"/>
        <v>187381.73205537029</v>
      </c>
      <c r="E124" s="2">
        <f t="shared" si="13"/>
        <v>1771.4182534158949</v>
      </c>
      <c r="F124" s="2">
        <f t="shared" si="14"/>
        <v>702.68149520763859</v>
      </c>
      <c r="G124" s="7">
        <f t="shared" si="15"/>
        <v>1068.7367582082563</v>
      </c>
      <c r="H124" s="7">
        <f t="shared" si="16"/>
        <v>0</v>
      </c>
      <c r="I124" s="7">
        <f t="shared" si="17"/>
        <v>186312.99529716204</v>
      </c>
      <c r="K124" s="1">
        <f>IF(OR(E124&lt;0,E124=" "),+'Existing Bldg Comparison'!$C$17/$F$10,-E124+'Existing Bldg Comparison'!$C$17/$F$10-H124)</f>
        <v>1561.9150799174386</v>
      </c>
      <c r="L124" s="16">
        <f t="shared" si="18"/>
        <v>8.8333333333333268</v>
      </c>
      <c r="M124" s="7">
        <f t="shared" si="19"/>
        <v>95562.998471248487</v>
      </c>
      <c r="N124" s="9" t="str">
        <f>IF(AND(M124&gt;0,M123&lt;0),L124-((M124/'Existing Bldg Comparison'!$C$17))," ")</f>
        <v xml:space="preserve"> </v>
      </c>
    </row>
    <row r="125" spans="2:14" ht="20.100000000000001" customHeight="1" x14ac:dyDescent="0.25">
      <c r="B125" s="1"/>
      <c r="C125" s="2">
        <f t="shared" si="11"/>
        <v>107</v>
      </c>
      <c r="D125" s="7">
        <f t="shared" si="12"/>
        <v>186312.99529716204</v>
      </c>
      <c r="E125" s="2">
        <f t="shared" si="13"/>
        <v>1771.4182534158949</v>
      </c>
      <c r="F125" s="2">
        <f t="shared" si="14"/>
        <v>698.67373236435765</v>
      </c>
      <c r="G125" s="7">
        <f t="shared" si="15"/>
        <v>1072.7445210515373</v>
      </c>
      <c r="H125" s="7">
        <f t="shared" si="16"/>
        <v>0</v>
      </c>
      <c r="I125" s="7">
        <f t="shared" si="17"/>
        <v>185240.25077611051</v>
      </c>
      <c r="K125" s="1">
        <f>IF(OR(E125&lt;0,E125=" "),+'Existing Bldg Comparison'!$C$17/$F$10,-E125+'Existing Bldg Comparison'!$C$17/$F$10-H125)</f>
        <v>1561.9150799174386</v>
      </c>
      <c r="L125" s="16">
        <f t="shared" si="18"/>
        <v>8.9166666666666607</v>
      </c>
      <c r="M125" s="7">
        <f t="shared" si="19"/>
        <v>97124.913551165926</v>
      </c>
      <c r="N125" s="9" t="str">
        <f>IF(AND(M125&gt;0,M124&lt;0),L125-((M125/'Existing Bldg Comparison'!$C$17))," ")</f>
        <v xml:space="preserve"> </v>
      </c>
    </row>
    <row r="126" spans="2:14" ht="20.100000000000001" customHeight="1" x14ac:dyDescent="0.25">
      <c r="B126" s="1"/>
      <c r="C126" s="2">
        <f t="shared" si="11"/>
        <v>108</v>
      </c>
      <c r="D126" s="7">
        <f t="shared" si="12"/>
        <v>185240.25077611051</v>
      </c>
      <c r="E126" s="2">
        <f t="shared" si="13"/>
        <v>1771.4182534158949</v>
      </c>
      <c r="F126" s="2">
        <f t="shared" si="14"/>
        <v>694.65094041041436</v>
      </c>
      <c r="G126" s="7">
        <f t="shared" si="15"/>
        <v>1076.7673130054804</v>
      </c>
      <c r="H126" s="7">
        <f t="shared" si="16"/>
        <v>0</v>
      </c>
      <c r="I126" s="7">
        <f t="shared" si="17"/>
        <v>184163.48346310502</v>
      </c>
      <c r="K126" s="1">
        <f>IF(OR(E126&lt;0,E126=" "),+'Existing Bldg Comparison'!$C$17/$F$10,-E126+'Existing Bldg Comparison'!$C$17/$F$10-H126)</f>
        <v>1561.9150799174386</v>
      </c>
      <c r="L126" s="16">
        <f t="shared" si="18"/>
        <v>8.9999999999999947</v>
      </c>
      <c r="M126" s="7">
        <f t="shared" si="19"/>
        <v>98686.828631083365</v>
      </c>
      <c r="N126" s="9" t="str">
        <f>IF(AND(M126&gt;0,M125&lt;0),L126-((M126/'Existing Bldg Comparison'!$C$17))," ")</f>
        <v xml:space="preserve"> </v>
      </c>
    </row>
    <row r="127" spans="2:14" ht="20.100000000000001" customHeight="1" x14ac:dyDescent="0.25">
      <c r="B127" s="1"/>
      <c r="C127" s="2">
        <f t="shared" si="11"/>
        <v>109</v>
      </c>
      <c r="D127" s="7">
        <f t="shared" si="12"/>
        <v>184163.48346310502</v>
      </c>
      <c r="E127" s="2">
        <f t="shared" si="13"/>
        <v>1771.4182534158949</v>
      </c>
      <c r="F127" s="2">
        <f t="shared" si="14"/>
        <v>690.61306298664374</v>
      </c>
      <c r="G127" s="7">
        <f t="shared" si="15"/>
        <v>1080.8051904292511</v>
      </c>
      <c r="H127" s="7">
        <f t="shared" si="16"/>
        <v>0</v>
      </c>
      <c r="I127" s="7">
        <f t="shared" si="17"/>
        <v>183082.67827267578</v>
      </c>
      <c r="K127" s="1">
        <f>IF(OR(E127&lt;0,E127=" "),+'Existing Bldg Comparison'!$C$17/$F$10,-E127+'Existing Bldg Comparison'!$C$17/$F$10-H127)</f>
        <v>1561.9150799174386</v>
      </c>
      <c r="L127" s="16">
        <f t="shared" si="18"/>
        <v>9.0833333333333286</v>
      </c>
      <c r="M127" s="7">
        <f t="shared" si="19"/>
        <v>100248.7437110008</v>
      </c>
      <c r="N127" s="9" t="str">
        <f>IF(AND(M127&gt;0,M126&lt;0),L127-((M127/'Existing Bldg Comparison'!$C$17))," ")</f>
        <v xml:space="preserve"> </v>
      </c>
    </row>
    <row r="128" spans="2:14" ht="20.100000000000001" customHeight="1" x14ac:dyDescent="0.25">
      <c r="B128" s="1"/>
      <c r="C128" s="2">
        <f t="shared" si="11"/>
        <v>110</v>
      </c>
      <c r="D128" s="7">
        <f t="shared" si="12"/>
        <v>183082.67827267578</v>
      </c>
      <c r="E128" s="2">
        <f t="shared" si="13"/>
        <v>1771.4182534158949</v>
      </c>
      <c r="F128" s="2">
        <f t="shared" si="14"/>
        <v>686.5600435225341</v>
      </c>
      <c r="G128" s="7">
        <f t="shared" si="15"/>
        <v>1084.8582098933607</v>
      </c>
      <c r="H128" s="7">
        <f t="shared" si="16"/>
        <v>0</v>
      </c>
      <c r="I128" s="7">
        <f t="shared" si="17"/>
        <v>181997.82006278241</v>
      </c>
      <c r="K128" s="1">
        <f>IF(OR(E128&lt;0,E128=" "),+'Existing Bldg Comparison'!$C$17/$F$10,-E128+'Existing Bldg Comparison'!$C$17/$F$10-H128)</f>
        <v>1561.9150799174386</v>
      </c>
      <c r="L128" s="16">
        <f t="shared" si="18"/>
        <v>9.1666666666666625</v>
      </c>
      <c r="M128" s="7">
        <f t="shared" si="19"/>
        <v>101810.65879091824</v>
      </c>
      <c r="N128" s="9" t="str">
        <f>IF(AND(M128&gt;0,M127&lt;0),L128-((M128/'Existing Bldg Comparison'!$C$17))," ")</f>
        <v xml:space="preserve"> </v>
      </c>
    </row>
    <row r="129" spans="2:14" ht="20.100000000000001" customHeight="1" x14ac:dyDescent="0.25">
      <c r="B129" s="1"/>
      <c r="C129" s="2">
        <f t="shared" si="11"/>
        <v>111</v>
      </c>
      <c r="D129" s="7">
        <f t="shared" si="12"/>
        <v>181997.82006278241</v>
      </c>
      <c r="E129" s="2">
        <f t="shared" si="13"/>
        <v>1771.4182534158949</v>
      </c>
      <c r="F129" s="2">
        <f t="shared" si="14"/>
        <v>682.49182523543402</v>
      </c>
      <c r="G129" s="7">
        <f t="shared" si="15"/>
        <v>1088.9264281804608</v>
      </c>
      <c r="H129" s="7">
        <f t="shared" si="16"/>
        <v>0</v>
      </c>
      <c r="I129" s="7">
        <f t="shared" si="17"/>
        <v>180908.89363460196</v>
      </c>
      <c r="K129" s="1">
        <f>IF(OR(E129&lt;0,E129=" "),+'Existing Bldg Comparison'!$C$17/$F$10,-E129+'Existing Bldg Comparison'!$C$17/$F$10-H129)</f>
        <v>1561.9150799174386</v>
      </c>
      <c r="L129" s="16">
        <f t="shared" si="18"/>
        <v>9.2499999999999964</v>
      </c>
      <c r="M129" s="7">
        <f t="shared" si="19"/>
        <v>103372.57387083568</v>
      </c>
      <c r="N129" s="9" t="str">
        <f>IF(AND(M129&gt;0,M128&lt;0),L129-((M129/'Existing Bldg Comparison'!$C$17))," ")</f>
        <v xml:space="preserve"> </v>
      </c>
    </row>
    <row r="130" spans="2:14" ht="20.100000000000001" customHeight="1" x14ac:dyDescent="0.25">
      <c r="B130" s="1"/>
      <c r="C130" s="2">
        <f t="shared" si="11"/>
        <v>112</v>
      </c>
      <c r="D130" s="7">
        <f t="shared" si="12"/>
        <v>180908.89363460196</v>
      </c>
      <c r="E130" s="2">
        <f t="shared" si="13"/>
        <v>1771.4182534158949</v>
      </c>
      <c r="F130" s="2">
        <f t="shared" si="14"/>
        <v>678.40835112975731</v>
      </c>
      <c r="G130" s="7">
        <f t="shared" si="15"/>
        <v>1093.0099022861377</v>
      </c>
      <c r="H130" s="7">
        <f t="shared" si="16"/>
        <v>0</v>
      </c>
      <c r="I130" s="7">
        <f t="shared" si="17"/>
        <v>179815.88373231582</v>
      </c>
      <c r="K130" s="1">
        <f>IF(OR(E130&lt;0,E130=" "),+'Existing Bldg Comparison'!$C$17/$F$10,-E130+'Existing Bldg Comparison'!$C$17/$F$10-H130)</f>
        <v>1561.9150799174386</v>
      </c>
      <c r="L130" s="16">
        <f t="shared" si="18"/>
        <v>9.3333333333333304</v>
      </c>
      <c r="M130" s="7">
        <f t="shared" si="19"/>
        <v>104934.48895075312</v>
      </c>
      <c r="N130" s="9" t="str">
        <f>IF(AND(M130&gt;0,M129&lt;0),L130-((M130/'Existing Bldg Comparison'!$C$17))," ")</f>
        <v xml:space="preserve"> </v>
      </c>
    </row>
    <row r="131" spans="2:14" ht="20.100000000000001" customHeight="1" x14ac:dyDescent="0.25">
      <c r="B131" s="1"/>
      <c r="C131" s="2">
        <f t="shared" si="11"/>
        <v>113</v>
      </c>
      <c r="D131" s="7">
        <f t="shared" si="12"/>
        <v>179815.88373231582</v>
      </c>
      <c r="E131" s="2">
        <f t="shared" si="13"/>
        <v>1771.4182534158949</v>
      </c>
      <c r="F131" s="2">
        <f t="shared" si="14"/>
        <v>674.30956399618435</v>
      </c>
      <c r="G131" s="7">
        <f t="shared" si="15"/>
        <v>1097.1086894197106</v>
      </c>
      <c r="H131" s="7">
        <f t="shared" si="16"/>
        <v>0</v>
      </c>
      <c r="I131" s="7">
        <f t="shared" si="17"/>
        <v>178718.7750428961</v>
      </c>
      <c r="K131" s="1">
        <f>IF(OR(E131&lt;0,E131=" "),+'Existing Bldg Comparison'!$C$17/$F$10,-E131+'Existing Bldg Comparison'!$C$17/$F$10-H131)</f>
        <v>1561.9150799174386</v>
      </c>
      <c r="L131" s="16">
        <f t="shared" si="18"/>
        <v>9.4166666666666643</v>
      </c>
      <c r="M131" s="7">
        <f t="shared" si="19"/>
        <v>106496.40403067056</v>
      </c>
      <c r="N131" s="9" t="str">
        <f>IF(AND(M131&gt;0,M130&lt;0),L131-((M131/'Existing Bldg Comparison'!$C$17))," ")</f>
        <v xml:space="preserve"> </v>
      </c>
    </row>
    <row r="132" spans="2:14" ht="20.100000000000001" customHeight="1" x14ac:dyDescent="0.25">
      <c r="B132" s="1"/>
      <c r="C132" s="2">
        <f t="shared" si="11"/>
        <v>114</v>
      </c>
      <c r="D132" s="7">
        <f t="shared" si="12"/>
        <v>178718.7750428961</v>
      </c>
      <c r="E132" s="2">
        <f t="shared" si="13"/>
        <v>1771.4182534158949</v>
      </c>
      <c r="F132" s="2">
        <f t="shared" si="14"/>
        <v>670.1954064108603</v>
      </c>
      <c r="G132" s="7">
        <f t="shared" si="15"/>
        <v>1101.2228470050345</v>
      </c>
      <c r="H132" s="7">
        <f t="shared" si="16"/>
        <v>0</v>
      </c>
      <c r="I132" s="7">
        <f t="shared" si="17"/>
        <v>177617.55219589107</v>
      </c>
      <c r="K132" s="1">
        <f>IF(OR(E132&lt;0,E132=" "),+'Existing Bldg Comparison'!$C$17/$F$10,-E132+'Existing Bldg Comparison'!$C$17/$F$10-H132)</f>
        <v>1561.9150799174386</v>
      </c>
      <c r="L132" s="16">
        <f t="shared" si="18"/>
        <v>9.4999999999999982</v>
      </c>
      <c r="M132" s="7">
        <f t="shared" si="19"/>
        <v>108058.319110588</v>
      </c>
      <c r="N132" s="9" t="str">
        <f>IF(AND(M132&gt;0,M131&lt;0),L132-((M132/'Existing Bldg Comparison'!$C$17))," ")</f>
        <v xml:space="preserve"> </v>
      </c>
    </row>
    <row r="133" spans="2:14" ht="20.100000000000001" customHeight="1" x14ac:dyDescent="0.25">
      <c r="B133" s="1"/>
      <c r="C133" s="2">
        <f t="shared" si="11"/>
        <v>115</v>
      </c>
      <c r="D133" s="7">
        <f t="shared" si="12"/>
        <v>177617.55219589107</v>
      </c>
      <c r="E133" s="2">
        <f t="shared" si="13"/>
        <v>1771.4182534158949</v>
      </c>
      <c r="F133" s="2">
        <f t="shared" si="14"/>
        <v>666.06582073459151</v>
      </c>
      <c r="G133" s="7">
        <f t="shared" si="15"/>
        <v>1105.3524326813035</v>
      </c>
      <c r="H133" s="7">
        <f t="shared" si="16"/>
        <v>0</v>
      </c>
      <c r="I133" s="7">
        <f t="shared" si="17"/>
        <v>176512.19976320976</v>
      </c>
      <c r="K133" s="1">
        <f>IF(OR(E133&lt;0,E133=" "),+'Existing Bldg Comparison'!$C$17/$F$10,-E133+'Existing Bldg Comparison'!$C$17/$F$10-H133)</f>
        <v>1561.9150799174386</v>
      </c>
      <c r="L133" s="16">
        <f t="shared" si="18"/>
        <v>9.5833333333333321</v>
      </c>
      <c r="M133" s="7">
        <f t="shared" si="19"/>
        <v>109620.23419050543</v>
      </c>
      <c r="N133" s="9" t="str">
        <f>IF(AND(M133&gt;0,M132&lt;0),L133-((M133/'Existing Bldg Comparison'!$C$17))," ")</f>
        <v xml:space="preserve"> </v>
      </c>
    </row>
    <row r="134" spans="2:14" ht="20.100000000000001" customHeight="1" x14ac:dyDescent="0.25">
      <c r="B134" s="1"/>
      <c r="C134" s="2">
        <f t="shared" si="11"/>
        <v>116</v>
      </c>
      <c r="D134" s="7">
        <f t="shared" si="12"/>
        <v>176512.19976320976</v>
      </c>
      <c r="E134" s="2">
        <f t="shared" si="13"/>
        <v>1771.4182534158949</v>
      </c>
      <c r="F134" s="2">
        <f t="shared" si="14"/>
        <v>661.92074911203656</v>
      </c>
      <c r="G134" s="7">
        <f t="shared" si="15"/>
        <v>1109.4975043038585</v>
      </c>
      <c r="H134" s="7">
        <f t="shared" si="16"/>
        <v>0</v>
      </c>
      <c r="I134" s="7">
        <f t="shared" si="17"/>
        <v>175402.70225890589</v>
      </c>
      <c r="K134" s="1">
        <f>IF(OR(E134&lt;0,E134=" "),+'Existing Bldg Comparison'!$C$17/$F$10,-E134+'Existing Bldg Comparison'!$C$17/$F$10-H134)</f>
        <v>1561.9150799174386</v>
      </c>
      <c r="L134" s="16">
        <f t="shared" si="18"/>
        <v>9.6666666666666661</v>
      </c>
      <c r="M134" s="7">
        <f t="shared" si="19"/>
        <v>111182.14927042287</v>
      </c>
      <c r="N134" s="9" t="str">
        <f>IF(AND(M134&gt;0,M133&lt;0),L134-((M134/'Existing Bldg Comparison'!$C$17))," ")</f>
        <v xml:space="preserve"> </v>
      </c>
    </row>
    <row r="135" spans="2:14" ht="20.100000000000001" customHeight="1" x14ac:dyDescent="0.25">
      <c r="B135" s="1"/>
      <c r="C135" s="2">
        <f t="shared" si="11"/>
        <v>117</v>
      </c>
      <c r="D135" s="7">
        <f t="shared" si="12"/>
        <v>175402.70225890589</v>
      </c>
      <c r="E135" s="2">
        <f t="shared" si="13"/>
        <v>1771.4182534158949</v>
      </c>
      <c r="F135" s="2">
        <f t="shared" si="14"/>
        <v>657.76013347089702</v>
      </c>
      <c r="G135" s="7">
        <f t="shared" si="15"/>
        <v>1113.6581199449979</v>
      </c>
      <c r="H135" s="7">
        <f t="shared" si="16"/>
        <v>0</v>
      </c>
      <c r="I135" s="7">
        <f t="shared" si="17"/>
        <v>174289.04413896089</v>
      </c>
      <c r="K135" s="1">
        <f>IF(OR(E135&lt;0,E135=" "),+'Existing Bldg Comparison'!$C$17/$F$10,-E135+'Existing Bldg Comparison'!$C$17/$F$10-H135)</f>
        <v>1561.9150799174386</v>
      </c>
      <c r="L135" s="16">
        <f t="shared" si="18"/>
        <v>9.75</v>
      </c>
      <c r="M135" s="7">
        <f t="shared" si="19"/>
        <v>112744.06435034031</v>
      </c>
      <c r="N135" s="9" t="str">
        <f>IF(AND(M135&gt;0,M134&lt;0),L135-((M135/'Existing Bldg Comparison'!$C$17))," ")</f>
        <v xml:space="preserve"> </v>
      </c>
    </row>
    <row r="136" spans="2:14" ht="20.100000000000001" customHeight="1" x14ac:dyDescent="0.25">
      <c r="B136" s="1"/>
      <c r="C136" s="2">
        <f t="shared" si="11"/>
        <v>118</v>
      </c>
      <c r="D136" s="7">
        <f t="shared" si="12"/>
        <v>174289.04413896089</v>
      </c>
      <c r="E136" s="2">
        <f t="shared" si="13"/>
        <v>1771.4182534158949</v>
      </c>
      <c r="F136" s="2">
        <f t="shared" si="14"/>
        <v>653.58391552110334</v>
      </c>
      <c r="G136" s="7">
        <f t="shared" si="15"/>
        <v>1117.8343378947916</v>
      </c>
      <c r="H136" s="7">
        <f t="shared" si="16"/>
        <v>0</v>
      </c>
      <c r="I136" s="7">
        <f t="shared" si="17"/>
        <v>173171.20980106608</v>
      </c>
      <c r="K136" s="1">
        <f>IF(OR(E136&lt;0,E136=" "),+'Existing Bldg Comparison'!$C$17/$F$10,-E136+'Existing Bldg Comparison'!$C$17/$F$10-H136)</f>
        <v>1561.9150799174386</v>
      </c>
      <c r="L136" s="16">
        <f t="shared" si="18"/>
        <v>9.8333333333333339</v>
      </c>
      <c r="M136" s="7">
        <f t="shared" si="19"/>
        <v>114305.97943025775</v>
      </c>
      <c r="N136" s="9" t="str">
        <f>IF(AND(M136&gt;0,M135&lt;0),L136-((M136/'Existing Bldg Comparison'!$C$17))," ")</f>
        <v xml:space="preserve"> </v>
      </c>
    </row>
    <row r="137" spans="2:14" ht="20.100000000000001" customHeight="1" x14ac:dyDescent="0.25">
      <c r="B137" s="1"/>
      <c r="C137" s="2">
        <f t="shared" si="11"/>
        <v>119</v>
      </c>
      <c r="D137" s="7">
        <f t="shared" si="12"/>
        <v>173171.20980106608</v>
      </c>
      <c r="E137" s="2">
        <f t="shared" si="13"/>
        <v>1771.4182534158949</v>
      </c>
      <c r="F137" s="2">
        <f t="shared" si="14"/>
        <v>649.39203675399779</v>
      </c>
      <c r="G137" s="7">
        <f t="shared" si="15"/>
        <v>1122.0262166618973</v>
      </c>
      <c r="H137" s="7">
        <f t="shared" si="16"/>
        <v>0</v>
      </c>
      <c r="I137" s="7">
        <f t="shared" si="17"/>
        <v>172049.18358440418</v>
      </c>
      <c r="K137" s="1">
        <f>IF(OR(E137&lt;0,E137=" "),+'Existing Bldg Comparison'!$C$17/$F$10,-E137+'Existing Bldg Comparison'!$C$17/$F$10-H137)</f>
        <v>1561.9150799174386</v>
      </c>
      <c r="L137" s="16">
        <f t="shared" si="18"/>
        <v>9.9166666666666679</v>
      </c>
      <c r="M137" s="7">
        <f t="shared" si="19"/>
        <v>115867.89451017519</v>
      </c>
      <c r="N137" s="9" t="str">
        <f>IF(AND(M137&gt;0,M136&lt;0),L137-((M137/'Existing Bldg Comparison'!$C$17))," ")</f>
        <v xml:space="preserve"> </v>
      </c>
    </row>
    <row r="138" spans="2:14" ht="20.100000000000001" customHeight="1" x14ac:dyDescent="0.25">
      <c r="B138" s="1"/>
      <c r="C138" s="2">
        <f t="shared" si="11"/>
        <v>120</v>
      </c>
      <c r="D138" s="7">
        <f t="shared" si="12"/>
        <v>172049.18358440418</v>
      </c>
      <c r="E138" s="2">
        <f t="shared" si="13"/>
        <v>1771.4182534158949</v>
      </c>
      <c r="F138" s="2">
        <f t="shared" si="14"/>
        <v>645.18443844151568</v>
      </c>
      <c r="G138" s="7">
        <f t="shared" si="15"/>
        <v>1126.2338149743791</v>
      </c>
      <c r="H138" s="7">
        <f t="shared" si="16"/>
        <v>170922.9497694298</v>
      </c>
      <c r="I138" s="7">
        <f t="shared" si="17"/>
        <v>0</v>
      </c>
      <c r="K138" s="1">
        <f>IF(OR(E138&lt;0,E138=" "),+'Existing Bldg Comparison'!$C$17/$F$10,-E138+'Existing Bldg Comparison'!$C$17/$F$10-H138)</f>
        <v>-169361.03468951237</v>
      </c>
      <c r="L138" s="16">
        <f t="shared" si="18"/>
        <v>10.000000000000002</v>
      </c>
      <c r="M138" s="7">
        <f t="shared" si="19"/>
        <v>-53493.140179337177</v>
      </c>
      <c r="N138" s="9" t="str">
        <f>IF(AND(M138&gt;0,M137&lt;0),L138-((M138/'Existing Bldg Comparison'!$C$17))," ")</f>
        <v xml:space="preserve"> </v>
      </c>
    </row>
    <row r="139" spans="2:14" ht="20.100000000000001" customHeight="1" x14ac:dyDescent="0.25">
      <c r="B139" s="1"/>
      <c r="C139" s="2">
        <f t="shared" si="11"/>
        <v>0</v>
      </c>
      <c r="D139" s="7" t="str">
        <f t="shared" ref="D139:D145" si="20">IF(C139=0," ",+I138)</f>
        <v xml:space="preserve"> </v>
      </c>
      <c r="E139" s="2" t="str">
        <f t="shared" ref="E139:E145" si="21">IF(C139=0," ",+E138)</f>
        <v xml:space="preserve"> </v>
      </c>
      <c r="F139" s="2" t="str">
        <f t="shared" si="14"/>
        <v xml:space="preserve"> </v>
      </c>
      <c r="G139" s="7" t="str">
        <f t="shared" ref="G139:G145" si="22">IF(C139=0," ",E139-F139)</f>
        <v xml:space="preserve"> </v>
      </c>
      <c r="H139" s="7" t="str">
        <f t="shared" si="16"/>
        <v xml:space="preserve"> </v>
      </c>
      <c r="I139" s="7" t="str">
        <f t="shared" ref="I139:I145" si="23">IF(C139=0," ",D139-G139-H139)</f>
        <v xml:space="preserve"> </v>
      </c>
      <c r="K139" s="1">
        <f>IF(OR(E139&lt;0,E139=" "),+'Existing Bldg Comparison'!$C$17/$F$10,-E139+'Existing Bldg Comparison'!$C$17/$F$10-H139)</f>
        <v>3333.3333333333335</v>
      </c>
      <c r="L139" s="16">
        <f t="shared" si="18"/>
        <v>10.083333333333336</v>
      </c>
      <c r="M139" s="7">
        <f t="shared" si="19"/>
        <v>-50159.806846003841</v>
      </c>
      <c r="N139" s="9" t="str">
        <f>IF(AND(M139&gt;0,M138&lt;0),L139-((M139/'Existing Bldg Comparison'!$C$17))," ")</f>
        <v xml:space="preserve"> </v>
      </c>
    </row>
    <row r="140" spans="2:14" ht="20.100000000000001" customHeight="1" x14ac:dyDescent="0.25">
      <c r="B140" s="1"/>
      <c r="C140" s="2">
        <f t="shared" si="11"/>
        <v>0</v>
      </c>
      <c r="D140" s="7" t="str">
        <f t="shared" si="20"/>
        <v xml:space="preserve"> </v>
      </c>
      <c r="E140" s="2" t="str">
        <f t="shared" si="21"/>
        <v xml:space="preserve"> </v>
      </c>
      <c r="F140" s="2" t="str">
        <f t="shared" si="14"/>
        <v xml:space="preserve"> </v>
      </c>
      <c r="G140" s="7" t="str">
        <f t="shared" si="22"/>
        <v xml:space="preserve"> </v>
      </c>
      <c r="H140" s="7" t="str">
        <f t="shared" si="16"/>
        <v xml:space="preserve"> </v>
      </c>
      <c r="I140" s="7" t="str">
        <f t="shared" si="23"/>
        <v xml:space="preserve"> </v>
      </c>
      <c r="K140" s="1">
        <f>IF(OR(E140&lt;0,E140=" "),+'Existing Bldg Comparison'!$C$17/$F$10,-E140+'Existing Bldg Comparison'!$C$17/$F$10-H140)</f>
        <v>3333.3333333333335</v>
      </c>
      <c r="L140" s="16">
        <f t="shared" si="18"/>
        <v>10.16666666666667</v>
      </c>
      <c r="M140" s="7">
        <f t="shared" si="19"/>
        <v>-46826.473512670505</v>
      </c>
      <c r="N140" s="9" t="str">
        <f>IF(AND(M140&gt;0,M139&lt;0),L140-((M140/'Existing Bldg Comparison'!$C$17))," ")</f>
        <v xml:space="preserve"> </v>
      </c>
    </row>
    <row r="141" spans="2:14" ht="20.100000000000001" customHeight="1" x14ac:dyDescent="0.25">
      <c r="B141" s="1"/>
      <c r="C141" s="2">
        <f t="shared" si="11"/>
        <v>0</v>
      </c>
      <c r="D141" s="7" t="str">
        <f t="shared" si="20"/>
        <v xml:space="preserve"> </v>
      </c>
      <c r="E141" s="2" t="str">
        <f t="shared" si="21"/>
        <v xml:space="preserve"> </v>
      </c>
      <c r="F141" s="2" t="str">
        <f t="shared" si="14"/>
        <v xml:space="preserve"> </v>
      </c>
      <c r="G141" s="7" t="str">
        <f t="shared" si="22"/>
        <v xml:space="preserve"> </v>
      </c>
      <c r="H141" s="7" t="str">
        <f t="shared" si="16"/>
        <v xml:space="preserve"> </v>
      </c>
      <c r="I141" s="7" t="str">
        <f t="shared" si="23"/>
        <v xml:space="preserve"> </v>
      </c>
      <c r="K141" s="1">
        <f>IF(OR(E141&lt;0,E141=" "),+'Existing Bldg Comparison'!$C$17/$F$10,-E141+'Existing Bldg Comparison'!$C$17/$F$10-H141)</f>
        <v>3333.3333333333335</v>
      </c>
      <c r="L141" s="16">
        <f t="shared" si="18"/>
        <v>10.250000000000004</v>
      </c>
      <c r="M141" s="7">
        <f t="shared" si="19"/>
        <v>-43493.14017933717</v>
      </c>
      <c r="N141" s="9" t="str">
        <f>IF(AND(M141&gt;0,M140&lt;0),L141-((M141/'Existing Bldg Comparison'!$C$17))," ")</f>
        <v xml:space="preserve"> </v>
      </c>
    </row>
    <row r="142" spans="2:14" ht="20.100000000000001" customHeight="1" x14ac:dyDescent="0.25">
      <c r="B142" s="1"/>
      <c r="C142" s="2">
        <f t="shared" si="11"/>
        <v>0</v>
      </c>
      <c r="D142" s="7" t="str">
        <f t="shared" si="20"/>
        <v xml:space="preserve"> </v>
      </c>
      <c r="E142" s="2" t="str">
        <f t="shared" si="21"/>
        <v xml:space="preserve"> </v>
      </c>
      <c r="F142" s="2" t="str">
        <f t="shared" si="14"/>
        <v xml:space="preserve"> </v>
      </c>
      <c r="G142" s="7" t="str">
        <f t="shared" si="22"/>
        <v xml:space="preserve"> </v>
      </c>
      <c r="H142" s="7" t="str">
        <f t="shared" si="16"/>
        <v xml:space="preserve"> </v>
      </c>
      <c r="I142" s="7" t="str">
        <f t="shared" si="23"/>
        <v xml:space="preserve"> </v>
      </c>
      <c r="K142" s="1">
        <f>IF(OR(E142&lt;0,E142=" "),+'Existing Bldg Comparison'!$C$17/$F$10,-E142+'Existing Bldg Comparison'!$C$17/$F$10-H142)</f>
        <v>3333.3333333333335</v>
      </c>
      <c r="L142" s="16">
        <f t="shared" si="18"/>
        <v>10.333333333333337</v>
      </c>
      <c r="M142" s="7">
        <f t="shared" si="19"/>
        <v>-40159.806846003834</v>
      </c>
      <c r="N142" s="9" t="str">
        <f>IF(AND(M142&gt;0,M141&lt;0),L142-((M142/'Existing Bldg Comparison'!$C$17))," ")</f>
        <v xml:space="preserve"> </v>
      </c>
    </row>
    <row r="143" spans="2:14" ht="20.100000000000001" customHeight="1" x14ac:dyDescent="0.25">
      <c r="B143" s="1"/>
      <c r="C143" s="2">
        <f t="shared" si="11"/>
        <v>0</v>
      </c>
      <c r="D143" s="7" t="str">
        <f t="shared" si="20"/>
        <v xml:space="preserve"> </v>
      </c>
      <c r="E143" s="2" t="str">
        <f t="shared" si="21"/>
        <v xml:space="preserve"> </v>
      </c>
      <c r="F143" s="2" t="str">
        <f t="shared" si="14"/>
        <v xml:space="preserve"> </v>
      </c>
      <c r="G143" s="7" t="str">
        <f t="shared" si="22"/>
        <v xml:space="preserve"> </v>
      </c>
      <c r="H143" s="7" t="str">
        <f t="shared" si="16"/>
        <v xml:space="preserve"> </v>
      </c>
      <c r="I143" s="7" t="str">
        <f t="shared" si="23"/>
        <v xml:space="preserve"> </v>
      </c>
      <c r="K143" s="1">
        <f>IF(OR(E143&lt;0,E143=" "),+'Existing Bldg Comparison'!$C$17/$F$10,-E143+'Existing Bldg Comparison'!$C$17/$F$10-H143)</f>
        <v>3333.3333333333335</v>
      </c>
      <c r="L143" s="16">
        <f t="shared" si="18"/>
        <v>10.416666666666671</v>
      </c>
      <c r="M143" s="7">
        <f t="shared" si="19"/>
        <v>-36826.473512670498</v>
      </c>
      <c r="N143" s="9" t="str">
        <f>IF(AND(M143&gt;0,M142&lt;0),L143-((M143/'Existing Bldg Comparison'!$C$17))," ")</f>
        <v xml:space="preserve"> </v>
      </c>
    </row>
    <row r="144" spans="2:14" ht="20.100000000000001" customHeight="1" x14ac:dyDescent="0.25">
      <c r="B144" s="1"/>
      <c r="C144" s="2">
        <f t="shared" si="11"/>
        <v>0</v>
      </c>
      <c r="D144" s="7" t="str">
        <f t="shared" si="20"/>
        <v xml:space="preserve"> </v>
      </c>
      <c r="E144" s="2" t="str">
        <f t="shared" si="21"/>
        <v xml:space="preserve"> </v>
      </c>
      <c r="F144" s="2" t="str">
        <f t="shared" si="14"/>
        <v xml:space="preserve"> </v>
      </c>
      <c r="G144" s="7" t="str">
        <f t="shared" si="22"/>
        <v xml:space="preserve"> </v>
      </c>
      <c r="H144" s="7" t="str">
        <f t="shared" si="16"/>
        <v xml:space="preserve"> </v>
      </c>
      <c r="I144" s="7" t="str">
        <f t="shared" si="23"/>
        <v xml:space="preserve"> </v>
      </c>
      <c r="K144" s="1">
        <f>IF(OR(E144&lt;0,E144=" "),+'Existing Bldg Comparison'!$C$17/$F$10,-E144+'Existing Bldg Comparison'!$C$17/$F$10-H144)</f>
        <v>3333.3333333333335</v>
      </c>
      <c r="L144" s="16">
        <f t="shared" si="18"/>
        <v>10.500000000000005</v>
      </c>
      <c r="M144" s="7">
        <f t="shared" si="19"/>
        <v>-33493.140179337162</v>
      </c>
      <c r="N144" s="9" t="str">
        <f>IF(AND(M144&gt;0,M143&lt;0),L144-((M144/'Existing Bldg Comparison'!$C$17))," ")</f>
        <v xml:space="preserve"> </v>
      </c>
    </row>
    <row r="145" spans="2:14" ht="20.100000000000001" customHeight="1" x14ac:dyDescent="0.25">
      <c r="B145" s="1"/>
      <c r="C145" s="2">
        <f t="shared" si="11"/>
        <v>0</v>
      </c>
      <c r="D145" s="7" t="str">
        <f t="shared" si="20"/>
        <v xml:space="preserve"> </v>
      </c>
      <c r="E145" s="2" t="str">
        <f t="shared" si="21"/>
        <v xml:space="preserve"> </v>
      </c>
      <c r="F145" s="2" t="str">
        <f t="shared" si="14"/>
        <v xml:space="preserve"> </v>
      </c>
      <c r="G145" s="7" t="str">
        <f t="shared" si="22"/>
        <v xml:space="preserve"> </v>
      </c>
      <c r="H145" s="7" t="str">
        <f t="shared" si="16"/>
        <v xml:space="preserve"> </v>
      </c>
      <c r="I145" s="7" t="str">
        <f t="shared" si="23"/>
        <v xml:space="preserve"> </v>
      </c>
      <c r="K145" s="1">
        <f>IF(OR(E145&lt;0,E145=" "),+'Existing Bldg Comparison'!$C$17/$F$10,-E145+'Existing Bldg Comparison'!$C$17/$F$10-H145)</f>
        <v>3333.3333333333335</v>
      </c>
      <c r="L145" s="16">
        <f t="shared" si="18"/>
        <v>10.583333333333339</v>
      </c>
      <c r="M145" s="7">
        <f t="shared" si="19"/>
        <v>-30159.80684600383</v>
      </c>
      <c r="N145" s="9" t="str">
        <f>IF(AND(M145&gt;0,M144&lt;0),L145-((M145/'Existing Bldg Comparison'!$C$17))," ")</f>
        <v xml:space="preserve"> </v>
      </c>
    </row>
    <row r="146" spans="2:14" ht="20.100000000000001" customHeight="1" x14ac:dyDescent="0.25">
      <c r="B146" s="1"/>
      <c r="C146" s="2">
        <f t="shared" si="11"/>
        <v>0</v>
      </c>
      <c r="D146" s="7" t="str">
        <f t="shared" ref="D146:D209" si="24">IF(C146=0," ",+I145)</f>
        <v xml:space="preserve"> </v>
      </c>
      <c r="E146" s="2" t="str">
        <f t="shared" ref="E146:E209" si="25">IF(C146=0," ",+E145)</f>
        <v xml:space="preserve"> </v>
      </c>
      <c r="F146" s="2" t="str">
        <f t="shared" si="14"/>
        <v xml:space="preserve"> </v>
      </c>
      <c r="G146" s="7" t="str">
        <f t="shared" ref="G146:G209" si="26">IF(C146=0," ",E146-F146)</f>
        <v xml:space="preserve"> </v>
      </c>
      <c r="H146" s="7" t="str">
        <f t="shared" si="16"/>
        <v xml:space="preserve"> </v>
      </c>
      <c r="I146" s="7" t="str">
        <f t="shared" ref="I146:I209" si="27">IF(C146=0," ",D146-G146-H146)</f>
        <v xml:space="preserve"> </v>
      </c>
      <c r="K146" s="1">
        <f>IF(OR(E146&lt;0,E146=" "),+'Existing Bldg Comparison'!$C$17/$F$10,-E146+'Existing Bldg Comparison'!$C$17/$F$10-H146)</f>
        <v>3333.3333333333335</v>
      </c>
      <c r="L146" s="16">
        <f t="shared" si="18"/>
        <v>10.666666666666673</v>
      </c>
      <c r="M146" s="7">
        <f t="shared" si="19"/>
        <v>-26826.473512670498</v>
      </c>
      <c r="N146" s="9" t="str">
        <f>IF(AND(M146&gt;0,M145&lt;0),L146-((M146/'Existing Bldg Comparison'!$C$17))," ")</f>
        <v xml:space="preserve"> </v>
      </c>
    </row>
    <row r="147" spans="2:14" ht="20.100000000000001" customHeight="1" x14ac:dyDescent="0.25">
      <c r="B147" s="1"/>
      <c r="C147" s="2">
        <f t="shared" si="11"/>
        <v>0</v>
      </c>
      <c r="D147" s="7" t="str">
        <f t="shared" si="24"/>
        <v xml:space="preserve"> </v>
      </c>
      <c r="E147" s="2" t="str">
        <f t="shared" si="25"/>
        <v xml:space="preserve"> </v>
      </c>
      <c r="F147" s="2" t="str">
        <f t="shared" si="14"/>
        <v xml:space="preserve"> </v>
      </c>
      <c r="G147" s="7" t="str">
        <f t="shared" si="26"/>
        <v xml:space="preserve"> </v>
      </c>
      <c r="H147" s="7" t="str">
        <f t="shared" si="16"/>
        <v xml:space="preserve"> </v>
      </c>
      <c r="I147" s="7" t="str">
        <f t="shared" si="27"/>
        <v xml:space="preserve"> </v>
      </c>
      <c r="K147" s="1">
        <f>IF(OR(E147&lt;0,E147=" "),+'Existing Bldg Comparison'!$C$17/$F$10,-E147+'Existing Bldg Comparison'!$C$17/$F$10-H147)</f>
        <v>3333.3333333333335</v>
      </c>
      <c r="L147" s="16">
        <f t="shared" si="18"/>
        <v>10.750000000000007</v>
      </c>
      <c r="M147" s="7">
        <f t="shared" si="19"/>
        <v>-23493.140179337166</v>
      </c>
      <c r="N147" s="9" t="str">
        <f>IF(AND(M147&gt;0,M146&lt;0),L147-((M147/'Existing Bldg Comparison'!$C$17))," ")</f>
        <v xml:space="preserve"> </v>
      </c>
    </row>
    <row r="148" spans="2:14" ht="20.100000000000001" customHeight="1" x14ac:dyDescent="0.25">
      <c r="B148" s="1"/>
      <c r="C148" s="2">
        <f t="shared" ref="C148:C211" si="28">IF(OR(C147+1&gt;$F$8*$F$10,C147=0),0,C147+1)</f>
        <v>0</v>
      </c>
      <c r="D148" s="7" t="str">
        <f t="shared" si="24"/>
        <v xml:space="preserve"> </v>
      </c>
      <c r="E148" s="2" t="str">
        <f t="shared" si="25"/>
        <v xml:space="preserve"> </v>
      </c>
      <c r="F148" s="2" t="str">
        <f t="shared" ref="F148:F211" si="29">IF(C148=0," ",D148*($F$4/$F$10))</f>
        <v xml:space="preserve"> </v>
      </c>
      <c r="G148" s="7" t="str">
        <f t="shared" si="26"/>
        <v xml:space="preserve"> </v>
      </c>
      <c r="H148" s="7" t="str">
        <f t="shared" ref="H148:H211" si="30">IF(C148=0," ",IF(C148=$F$8*$F$10,I147-G148,0))</f>
        <v xml:space="preserve"> </v>
      </c>
      <c r="I148" s="7" t="str">
        <f t="shared" si="27"/>
        <v xml:space="preserve"> </v>
      </c>
      <c r="K148" s="1">
        <f>IF(OR(E148&lt;0,E148=" "),+'Existing Bldg Comparison'!$C$17/$F$10,-E148+'Existing Bldg Comparison'!$C$17/$F$10-H148)</f>
        <v>3333.3333333333335</v>
      </c>
      <c r="L148" s="16">
        <f t="shared" ref="L148:L211" si="31">L147+(1/$F$10)</f>
        <v>10.833333333333341</v>
      </c>
      <c r="M148" s="7">
        <f t="shared" si="19"/>
        <v>-20159.806846003834</v>
      </c>
      <c r="N148" s="9" t="str">
        <f>IF(AND(M148&gt;0,M147&lt;0),L148-((M148/'Existing Bldg Comparison'!$C$17))," ")</f>
        <v xml:space="preserve"> </v>
      </c>
    </row>
    <row r="149" spans="2:14" ht="20.100000000000001" customHeight="1" x14ac:dyDescent="0.25">
      <c r="B149" s="1"/>
      <c r="C149" s="2">
        <f t="shared" si="28"/>
        <v>0</v>
      </c>
      <c r="D149" s="7" t="str">
        <f t="shared" si="24"/>
        <v xml:space="preserve"> </v>
      </c>
      <c r="E149" s="2" t="str">
        <f t="shared" si="25"/>
        <v xml:space="preserve"> </v>
      </c>
      <c r="F149" s="2" t="str">
        <f t="shared" si="29"/>
        <v xml:space="preserve"> </v>
      </c>
      <c r="G149" s="7" t="str">
        <f t="shared" si="26"/>
        <v xml:space="preserve"> </v>
      </c>
      <c r="H149" s="7" t="str">
        <f t="shared" si="30"/>
        <v xml:space="preserve"> </v>
      </c>
      <c r="I149" s="7" t="str">
        <f t="shared" si="27"/>
        <v xml:space="preserve"> </v>
      </c>
      <c r="K149" s="1">
        <f>IF(OR(E149&lt;0,E149=" "),+'Existing Bldg Comparison'!$C$17/$F$10,-E149+'Existing Bldg Comparison'!$C$17/$F$10-H149)</f>
        <v>3333.3333333333335</v>
      </c>
      <c r="L149" s="16">
        <f t="shared" si="31"/>
        <v>10.916666666666675</v>
      </c>
      <c r="M149" s="7">
        <f t="shared" si="19"/>
        <v>-16826.473512670502</v>
      </c>
      <c r="N149" s="9" t="str">
        <f>IF(AND(M149&gt;0,M148&lt;0),L149-((M149/'Existing Bldg Comparison'!$C$17))," ")</f>
        <v xml:space="preserve"> </v>
      </c>
    </row>
    <row r="150" spans="2:14" ht="20.100000000000001" customHeight="1" x14ac:dyDescent="0.25">
      <c r="B150" s="1"/>
      <c r="C150" s="2">
        <f t="shared" si="28"/>
        <v>0</v>
      </c>
      <c r="D150" s="7" t="str">
        <f t="shared" si="24"/>
        <v xml:space="preserve"> </v>
      </c>
      <c r="E150" s="2" t="str">
        <f t="shared" si="25"/>
        <v xml:space="preserve"> </v>
      </c>
      <c r="F150" s="2" t="str">
        <f t="shared" si="29"/>
        <v xml:space="preserve"> </v>
      </c>
      <c r="G150" s="7" t="str">
        <f t="shared" si="26"/>
        <v xml:space="preserve"> </v>
      </c>
      <c r="H150" s="7" t="str">
        <f t="shared" si="30"/>
        <v xml:space="preserve"> </v>
      </c>
      <c r="I150" s="7" t="str">
        <f t="shared" si="27"/>
        <v xml:space="preserve"> </v>
      </c>
      <c r="K150" s="1">
        <f>IF(OR(E150&lt;0,E150=" "),+'Existing Bldg Comparison'!$C$17/$F$10,-E150+'Existing Bldg Comparison'!$C$17/$F$10-H150)</f>
        <v>3333.3333333333335</v>
      </c>
      <c r="L150" s="16">
        <f t="shared" si="31"/>
        <v>11.000000000000009</v>
      </c>
      <c r="M150" s="7">
        <f t="shared" si="19"/>
        <v>-13493.140179337168</v>
      </c>
      <c r="N150" s="9" t="str">
        <f>IF(AND(M150&gt;0,M149&lt;0),L150-((M150/'Existing Bldg Comparison'!$C$17))," ")</f>
        <v xml:space="preserve"> </v>
      </c>
    </row>
    <row r="151" spans="2:14" ht="20.100000000000001" customHeight="1" x14ac:dyDescent="0.25">
      <c r="B151" s="1"/>
      <c r="C151" s="2">
        <f t="shared" si="28"/>
        <v>0</v>
      </c>
      <c r="D151" s="7" t="str">
        <f t="shared" si="24"/>
        <v xml:space="preserve"> </v>
      </c>
      <c r="E151" s="2" t="str">
        <f t="shared" si="25"/>
        <v xml:space="preserve"> </v>
      </c>
      <c r="F151" s="2" t="str">
        <f t="shared" si="29"/>
        <v xml:space="preserve"> </v>
      </c>
      <c r="G151" s="7" t="str">
        <f t="shared" si="26"/>
        <v xml:space="preserve"> </v>
      </c>
      <c r="H151" s="7" t="str">
        <f t="shared" si="30"/>
        <v xml:space="preserve"> </v>
      </c>
      <c r="I151" s="7" t="str">
        <f t="shared" si="27"/>
        <v xml:space="preserve"> </v>
      </c>
      <c r="K151" s="1">
        <f>IF(OR(E151&lt;0,E151=" "),+'Existing Bldg Comparison'!$C$17/$F$10,-E151+'Existing Bldg Comparison'!$C$17/$F$10-H151)</f>
        <v>3333.3333333333335</v>
      </c>
      <c r="L151" s="16">
        <f t="shared" si="31"/>
        <v>11.083333333333343</v>
      </c>
      <c r="M151" s="7">
        <f t="shared" si="19"/>
        <v>-10159.806846003834</v>
      </c>
      <c r="N151" s="9" t="str">
        <f>IF(AND(M151&gt;0,M150&lt;0),L151-((M151/'Existing Bldg Comparison'!$C$17))," ")</f>
        <v xml:space="preserve"> </v>
      </c>
    </row>
    <row r="152" spans="2:14" ht="20.100000000000001" customHeight="1" x14ac:dyDescent="0.25">
      <c r="B152" s="1"/>
      <c r="C152" s="2">
        <f t="shared" si="28"/>
        <v>0</v>
      </c>
      <c r="D152" s="7" t="str">
        <f t="shared" si="24"/>
        <v xml:space="preserve"> </v>
      </c>
      <c r="E152" s="2" t="str">
        <f t="shared" si="25"/>
        <v xml:space="preserve"> </v>
      </c>
      <c r="F152" s="2" t="str">
        <f t="shared" si="29"/>
        <v xml:space="preserve"> </v>
      </c>
      <c r="G152" s="7" t="str">
        <f t="shared" si="26"/>
        <v xml:space="preserve"> </v>
      </c>
      <c r="H152" s="7" t="str">
        <f t="shared" si="30"/>
        <v xml:space="preserve"> </v>
      </c>
      <c r="I152" s="7" t="str">
        <f t="shared" si="27"/>
        <v xml:space="preserve"> </v>
      </c>
      <c r="K152" s="1">
        <f>IF(OR(E152&lt;0,E152=" "),+'Existing Bldg Comparison'!$C$17/$F$10,-E152+'Existing Bldg Comparison'!$C$17/$F$10-H152)</f>
        <v>3333.3333333333335</v>
      </c>
      <c r="L152" s="16">
        <f t="shared" si="31"/>
        <v>11.166666666666677</v>
      </c>
      <c r="M152" s="7">
        <f t="shared" si="19"/>
        <v>-6826.4735126705</v>
      </c>
      <c r="N152" s="9" t="str">
        <f>IF(AND(M152&gt;0,M151&lt;0),L152-((M152/'Existing Bldg Comparison'!$C$17))," ")</f>
        <v xml:space="preserve"> </v>
      </c>
    </row>
    <row r="153" spans="2:14" ht="20.100000000000001" customHeight="1" x14ac:dyDescent="0.25">
      <c r="B153" s="1"/>
      <c r="C153" s="2">
        <f t="shared" si="28"/>
        <v>0</v>
      </c>
      <c r="D153" s="7" t="str">
        <f t="shared" si="24"/>
        <v xml:space="preserve"> </v>
      </c>
      <c r="E153" s="2" t="str">
        <f t="shared" si="25"/>
        <v xml:space="preserve"> </v>
      </c>
      <c r="F153" s="2" t="str">
        <f t="shared" si="29"/>
        <v xml:space="preserve"> </v>
      </c>
      <c r="G153" s="7" t="str">
        <f t="shared" si="26"/>
        <v xml:space="preserve"> </v>
      </c>
      <c r="H153" s="7" t="str">
        <f t="shared" si="30"/>
        <v xml:space="preserve"> </v>
      </c>
      <c r="I153" s="7" t="str">
        <f t="shared" si="27"/>
        <v xml:space="preserve"> </v>
      </c>
      <c r="K153" s="1">
        <f>IF(OR(E153&lt;0,E153=" "),+'Existing Bldg Comparison'!$C$17/$F$10,-E153+'Existing Bldg Comparison'!$C$17/$F$10-H153)</f>
        <v>3333.3333333333335</v>
      </c>
      <c r="L153" s="16">
        <f t="shared" si="31"/>
        <v>11.250000000000011</v>
      </c>
      <c r="M153" s="7">
        <f t="shared" si="19"/>
        <v>-3493.1401793371665</v>
      </c>
      <c r="N153" s="9" t="str">
        <f>IF(AND(M153&gt;0,M152&lt;0),L153-((M153/'Existing Bldg Comparison'!$C$17))," ")</f>
        <v xml:space="preserve"> </v>
      </c>
    </row>
    <row r="154" spans="2:14" ht="20.100000000000001" customHeight="1" x14ac:dyDescent="0.25">
      <c r="B154" s="1"/>
      <c r="C154" s="2">
        <f t="shared" si="28"/>
        <v>0</v>
      </c>
      <c r="D154" s="7" t="str">
        <f t="shared" si="24"/>
        <v xml:space="preserve"> </v>
      </c>
      <c r="E154" s="2" t="str">
        <f t="shared" si="25"/>
        <v xml:space="preserve"> </v>
      </c>
      <c r="F154" s="2" t="str">
        <f t="shared" si="29"/>
        <v xml:space="preserve"> </v>
      </c>
      <c r="G154" s="7" t="str">
        <f t="shared" si="26"/>
        <v xml:space="preserve"> </v>
      </c>
      <c r="H154" s="7" t="str">
        <f t="shared" si="30"/>
        <v xml:space="preserve"> </v>
      </c>
      <c r="I154" s="7" t="str">
        <f t="shared" si="27"/>
        <v xml:space="preserve"> </v>
      </c>
      <c r="K154" s="1">
        <f>IF(OR(E154&lt;0,E154=" "),+'Existing Bldg Comparison'!$C$17/$F$10,-E154+'Existing Bldg Comparison'!$C$17/$F$10-H154)</f>
        <v>3333.3333333333335</v>
      </c>
      <c r="L154" s="16">
        <f t="shared" si="31"/>
        <v>11.333333333333345</v>
      </c>
      <c r="M154" s="7">
        <f t="shared" si="19"/>
        <v>-159.80684600383302</v>
      </c>
      <c r="N154" s="9" t="str">
        <f>IF(AND(M154&gt;0,M153&lt;0),L154-((M154/'Existing Bldg Comparison'!$C$17))," ")</f>
        <v xml:space="preserve"> </v>
      </c>
    </row>
    <row r="155" spans="2:14" ht="20.100000000000001" customHeight="1" x14ac:dyDescent="0.25">
      <c r="B155" s="1"/>
      <c r="C155" s="2">
        <f t="shared" si="28"/>
        <v>0</v>
      </c>
      <c r="D155" s="7" t="str">
        <f t="shared" si="24"/>
        <v xml:space="preserve"> </v>
      </c>
      <c r="E155" s="2" t="str">
        <f t="shared" si="25"/>
        <v xml:space="preserve"> </v>
      </c>
      <c r="F155" s="2" t="str">
        <f t="shared" si="29"/>
        <v xml:space="preserve"> </v>
      </c>
      <c r="G155" s="7" t="str">
        <f t="shared" si="26"/>
        <v xml:space="preserve"> </v>
      </c>
      <c r="H155" s="7" t="str">
        <f t="shared" si="30"/>
        <v xml:space="preserve"> </v>
      </c>
      <c r="I155" s="7" t="str">
        <f t="shared" si="27"/>
        <v xml:space="preserve"> </v>
      </c>
      <c r="K155" s="1">
        <f>IF(OR(E155&lt;0,E155=" "),+'Existing Bldg Comparison'!$C$17/$F$10,-E155+'Existing Bldg Comparison'!$C$17/$F$10-H155)</f>
        <v>3333.3333333333335</v>
      </c>
      <c r="L155" s="16">
        <f t="shared" si="31"/>
        <v>11.416666666666679</v>
      </c>
      <c r="M155" s="7">
        <f t="shared" si="19"/>
        <v>3173.5264873295005</v>
      </c>
      <c r="N155" s="9">
        <f>IF(AND(M155&gt;0,M154&lt;0),L155-((M155/'Existing Bldg Comparison'!$C$17))," ")</f>
        <v>11.337328504483441</v>
      </c>
    </row>
    <row r="156" spans="2:14" ht="20.100000000000001" customHeight="1" x14ac:dyDescent="0.25">
      <c r="B156" s="1"/>
      <c r="C156" s="2">
        <f t="shared" si="28"/>
        <v>0</v>
      </c>
      <c r="D156" s="7" t="str">
        <f t="shared" si="24"/>
        <v xml:space="preserve"> </v>
      </c>
      <c r="E156" s="2" t="str">
        <f t="shared" si="25"/>
        <v xml:space="preserve"> </v>
      </c>
      <c r="F156" s="2" t="str">
        <f t="shared" si="29"/>
        <v xml:space="preserve"> </v>
      </c>
      <c r="G156" s="7" t="str">
        <f t="shared" si="26"/>
        <v xml:space="preserve"> </v>
      </c>
      <c r="H156" s="7" t="str">
        <f t="shared" si="30"/>
        <v xml:space="preserve"> </v>
      </c>
      <c r="I156" s="7" t="str">
        <f t="shared" si="27"/>
        <v xml:space="preserve"> </v>
      </c>
      <c r="K156" s="1">
        <f>IF(OR(E156&lt;0,E156=" "),+'Existing Bldg Comparison'!$C$17/$F$10,-E156+'Existing Bldg Comparison'!$C$17/$F$10-H156)</f>
        <v>3333.3333333333335</v>
      </c>
      <c r="L156" s="16">
        <f t="shared" si="31"/>
        <v>11.500000000000012</v>
      </c>
      <c r="M156" s="7">
        <f t="shared" si="19"/>
        <v>6506.859820662834</v>
      </c>
      <c r="N156" s="9" t="str">
        <f>IF(AND(M156&gt;0,M155&lt;0),L156-((M156/'Existing Bldg Comparison'!$C$17))," ")</f>
        <v xml:space="preserve"> </v>
      </c>
    </row>
    <row r="157" spans="2:14" ht="20.100000000000001" customHeight="1" x14ac:dyDescent="0.25">
      <c r="B157" s="1"/>
      <c r="C157" s="2">
        <f t="shared" si="28"/>
        <v>0</v>
      </c>
      <c r="D157" s="7" t="str">
        <f t="shared" si="24"/>
        <v xml:space="preserve"> </v>
      </c>
      <c r="E157" s="2" t="str">
        <f t="shared" si="25"/>
        <v xml:space="preserve"> </v>
      </c>
      <c r="F157" s="2" t="str">
        <f t="shared" si="29"/>
        <v xml:space="preserve"> </v>
      </c>
      <c r="G157" s="7" t="str">
        <f t="shared" si="26"/>
        <v xml:space="preserve"> </v>
      </c>
      <c r="H157" s="7" t="str">
        <f t="shared" si="30"/>
        <v xml:space="preserve"> </v>
      </c>
      <c r="I157" s="7" t="str">
        <f t="shared" si="27"/>
        <v xml:space="preserve"> </v>
      </c>
      <c r="K157" s="1">
        <f>IF(OR(E157&lt;0,E157=" "),+'Existing Bldg Comparison'!$C$17/$F$10,-E157+'Existing Bldg Comparison'!$C$17/$F$10-H157)</f>
        <v>3333.3333333333335</v>
      </c>
      <c r="L157" s="16">
        <f t="shared" si="31"/>
        <v>11.583333333333346</v>
      </c>
      <c r="M157" s="7">
        <f t="shared" si="19"/>
        <v>9840.1931539961679</v>
      </c>
      <c r="N157" s="9" t="str">
        <f>IF(AND(M157&gt;0,M156&lt;0),L157-((M157/'Existing Bldg Comparison'!$C$17))," ")</f>
        <v xml:space="preserve"> </v>
      </c>
    </row>
    <row r="158" spans="2:14" ht="20.100000000000001" customHeight="1" x14ac:dyDescent="0.25">
      <c r="B158" s="1"/>
      <c r="C158" s="2">
        <f t="shared" si="28"/>
        <v>0</v>
      </c>
      <c r="D158" s="7" t="str">
        <f t="shared" si="24"/>
        <v xml:space="preserve"> </v>
      </c>
      <c r="E158" s="2" t="str">
        <f t="shared" si="25"/>
        <v xml:space="preserve"> </v>
      </c>
      <c r="F158" s="2" t="str">
        <f t="shared" si="29"/>
        <v xml:space="preserve"> </v>
      </c>
      <c r="G158" s="7" t="str">
        <f t="shared" si="26"/>
        <v xml:space="preserve"> </v>
      </c>
      <c r="H158" s="7" t="str">
        <f t="shared" si="30"/>
        <v xml:space="preserve"> </v>
      </c>
      <c r="I158" s="7" t="str">
        <f t="shared" si="27"/>
        <v xml:space="preserve"> </v>
      </c>
      <c r="K158" s="1">
        <f>IF(OR(E158&lt;0,E158=" "),+'Existing Bldg Comparison'!$C$17/$F$10,-E158+'Existing Bldg Comparison'!$C$17/$F$10-H158)</f>
        <v>3333.3333333333335</v>
      </c>
      <c r="L158" s="16">
        <f t="shared" si="31"/>
        <v>11.66666666666668</v>
      </c>
      <c r="M158" s="7">
        <f t="shared" si="19"/>
        <v>13173.526487329502</v>
      </c>
      <c r="N158" s="9" t="str">
        <f>IF(AND(M158&gt;0,M157&lt;0),L158-((M158/'Existing Bldg Comparison'!$C$17))," ")</f>
        <v xml:space="preserve"> </v>
      </c>
    </row>
    <row r="159" spans="2:14" ht="20.100000000000001" customHeight="1" x14ac:dyDescent="0.25">
      <c r="B159" s="1"/>
      <c r="C159" s="2">
        <f t="shared" si="28"/>
        <v>0</v>
      </c>
      <c r="D159" s="7" t="str">
        <f t="shared" si="24"/>
        <v xml:space="preserve"> </v>
      </c>
      <c r="E159" s="2" t="str">
        <f t="shared" si="25"/>
        <v xml:space="preserve"> </v>
      </c>
      <c r="F159" s="2" t="str">
        <f t="shared" si="29"/>
        <v xml:space="preserve"> </v>
      </c>
      <c r="G159" s="7" t="str">
        <f t="shared" si="26"/>
        <v xml:space="preserve"> </v>
      </c>
      <c r="H159" s="7" t="str">
        <f t="shared" si="30"/>
        <v xml:space="preserve"> </v>
      </c>
      <c r="I159" s="7" t="str">
        <f t="shared" si="27"/>
        <v xml:space="preserve"> </v>
      </c>
      <c r="K159" s="1">
        <f>IF(OR(E159&lt;0,E159=" "),+'Existing Bldg Comparison'!$C$17/$F$10,-E159+'Existing Bldg Comparison'!$C$17/$F$10-H159)</f>
        <v>3333.3333333333335</v>
      </c>
      <c r="L159" s="16">
        <f t="shared" si="31"/>
        <v>11.750000000000014</v>
      </c>
      <c r="M159" s="7">
        <f t="shared" si="19"/>
        <v>16506.859820662834</v>
      </c>
      <c r="N159" s="9" t="str">
        <f>IF(AND(M159&gt;0,M158&lt;0),L159-((M159/'Existing Bldg Comparison'!$C$17))," ")</f>
        <v xml:space="preserve"> </v>
      </c>
    </row>
    <row r="160" spans="2:14" ht="20.100000000000001" customHeight="1" x14ac:dyDescent="0.25">
      <c r="B160" s="1"/>
      <c r="C160" s="2">
        <f t="shared" si="28"/>
        <v>0</v>
      </c>
      <c r="D160" s="7" t="str">
        <f t="shared" si="24"/>
        <v xml:space="preserve"> </v>
      </c>
      <c r="E160" s="2" t="str">
        <f t="shared" si="25"/>
        <v xml:space="preserve"> </v>
      </c>
      <c r="F160" s="2" t="str">
        <f t="shared" si="29"/>
        <v xml:space="preserve"> </v>
      </c>
      <c r="G160" s="7" t="str">
        <f t="shared" si="26"/>
        <v xml:space="preserve"> </v>
      </c>
      <c r="H160" s="7" t="str">
        <f t="shared" si="30"/>
        <v xml:space="preserve"> </v>
      </c>
      <c r="I160" s="7" t="str">
        <f t="shared" si="27"/>
        <v xml:space="preserve"> </v>
      </c>
      <c r="K160" s="1">
        <f>IF(OR(E160&lt;0,E160=" "),+'Existing Bldg Comparison'!$C$17/$F$10,-E160+'Existing Bldg Comparison'!$C$17/$F$10-H160)</f>
        <v>3333.3333333333335</v>
      </c>
      <c r="L160" s="16">
        <f t="shared" si="31"/>
        <v>11.833333333333348</v>
      </c>
      <c r="M160" s="7">
        <f t="shared" si="19"/>
        <v>19840.193153996166</v>
      </c>
      <c r="N160" s="9" t="str">
        <f>IF(AND(M160&gt;0,M159&lt;0),L160-((M160/'Existing Bldg Comparison'!$C$17))," ")</f>
        <v xml:space="preserve"> </v>
      </c>
    </row>
    <row r="161" spans="2:14" ht="20.100000000000001" customHeight="1" x14ac:dyDescent="0.25">
      <c r="B161" s="1"/>
      <c r="C161" s="2">
        <f t="shared" si="28"/>
        <v>0</v>
      </c>
      <c r="D161" s="7" t="str">
        <f t="shared" si="24"/>
        <v xml:space="preserve"> </v>
      </c>
      <c r="E161" s="2" t="str">
        <f t="shared" si="25"/>
        <v xml:space="preserve"> </v>
      </c>
      <c r="F161" s="2" t="str">
        <f t="shared" si="29"/>
        <v xml:space="preserve"> </v>
      </c>
      <c r="G161" s="7" t="str">
        <f t="shared" si="26"/>
        <v xml:space="preserve"> </v>
      </c>
      <c r="H161" s="7" t="str">
        <f t="shared" si="30"/>
        <v xml:space="preserve"> </v>
      </c>
      <c r="I161" s="7" t="str">
        <f t="shared" si="27"/>
        <v xml:space="preserve"> </v>
      </c>
      <c r="K161" s="1">
        <f>IF(OR(E161&lt;0,E161=" "),+'Existing Bldg Comparison'!$C$17/$F$10,-E161+'Existing Bldg Comparison'!$C$17/$F$10-H161)</f>
        <v>3333.3333333333335</v>
      </c>
      <c r="L161" s="16">
        <f t="shared" si="31"/>
        <v>11.916666666666682</v>
      </c>
      <c r="M161" s="7">
        <f t="shared" si="19"/>
        <v>23173.526487329498</v>
      </c>
      <c r="N161" s="9" t="str">
        <f>IF(AND(M161&gt;0,M160&lt;0),L161-((M161/'Existing Bldg Comparison'!$C$17))," ")</f>
        <v xml:space="preserve"> </v>
      </c>
    </row>
    <row r="162" spans="2:14" ht="20.100000000000001" customHeight="1" x14ac:dyDescent="0.25">
      <c r="B162" s="1"/>
      <c r="C162" s="2">
        <f t="shared" si="28"/>
        <v>0</v>
      </c>
      <c r="D162" s="7" t="str">
        <f t="shared" si="24"/>
        <v xml:space="preserve"> </v>
      </c>
      <c r="E162" s="2" t="str">
        <f t="shared" si="25"/>
        <v xml:space="preserve"> </v>
      </c>
      <c r="F162" s="2" t="str">
        <f t="shared" si="29"/>
        <v xml:space="preserve"> </v>
      </c>
      <c r="G162" s="7" t="str">
        <f t="shared" si="26"/>
        <v xml:space="preserve"> </v>
      </c>
      <c r="H162" s="7" t="str">
        <f t="shared" si="30"/>
        <v xml:space="preserve"> </v>
      </c>
      <c r="I162" s="7" t="str">
        <f t="shared" si="27"/>
        <v xml:space="preserve"> </v>
      </c>
      <c r="K162" s="1">
        <f>IF(OR(E162&lt;0,E162=" "),+'Existing Bldg Comparison'!$C$17/$F$10,-E162+'Existing Bldg Comparison'!$C$17/$F$10-H162)</f>
        <v>3333.3333333333335</v>
      </c>
      <c r="L162" s="16">
        <f t="shared" si="31"/>
        <v>12.000000000000016</v>
      </c>
      <c r="M162" s="7">
        <f t="shared" si="19"/>
        <v>26506.85982066283</v>
      </c>
      <c r="N162" s="9" t="str">
        <f>IF(AND(M162&gt;0,M161&lt;0),L162-((M162/'Existing Bldg Comparison'!$C$17))," ")</f>
        <v xml:space="preserve"> </v>
      </c>
    </row>
    <row r="163" spans="2:14" ht="20.100000000000001" customHeight="1" x14ac:dyDescent="0.25">
      <c r="B163" s="1"/>
      <c r="C163" s="2">
        <f t="shared" si="28"/>
        <v>0</v>
      </c>
      <c r="D163" s="7" t="str">
        <f t="shared" si="24"/>
        <v xml:space="preserve"> </v>
      </c>
      <c r="E163" s="2" t="str">
        <f t="shared" si="25"/>
        <v xml:space="preserve"> </v>
      </c>
      <c r="F163" s="2" t="str">
        <f t="shared" si="29"/>
        <v xml:space="preserve"> </v>
      </c>
      <c r="G163" s="7" t="str">
        <f t="shared" si="26"/>
        <v xml:space="preserve"> </v>
      </c>
      <c r="H163" s="7" t="str">
        <f t="shared" si="30"/>
        <v xml:space="preserve"> </v>
      </c>
      <c r="I163" s="7" t="str">
        <f t="shared" si="27"/>
        <v xml:space="preserve"> </v>
      </c>
      <c r="K163" s="1">
        <f>IF(OR(E163&lt;0,E163=" "),+'Existing Bldg Comparison'!$C$17/$F$10,-E163+'Existing Bldg Comparison'!$C$17/$F$10-H163)</f>
        <v>3333.3333333333335</v>
      </c>
      <c r="L163" s="16">
        <f t="shared" si="31"/>
        <v>12.08333333333335</v>
      </c>
      <c r="M163" s="7">
        <f t="shared" si="19"/>
        <v>29840.193153996162</v>
      </c>
      <c r="N163" s="9" t="str">
        <f>IF(AND(M163&gt;0,M162&lt;0),L163-((M163/'Existing Bldg Comparison'!$C$17))," ")</f>
        <v xml:space="preserve"> </v>
      </c>
    </row>
    <row r="164" spans="2:14" ht="20.100000000000001" customHeight="1" x14ac:dyDescent="0.25">
      <c r="B164" s="1"/>
      <c r="C164" s="2">
        <f t="shared" si="28"/>
        <v>0</v>
      </c>
      <c r="D164" s="7" t="str">
        <f t="shared" si="24"/>
        <v xml:space="preserve"> </v>
      </c>
      <c r="E164" s="2" t="str">
        <f t="shared" si="25"/>
        <v xml:space="preserve"> </v>
      </c>
      <c r="F164" s="2" t="str">
        <f t="shared" si="29"/>
        <v xml:space="preserve"> </v>
      </c>
      <c r="G164" s="7" t="str">
        <f t="shared" si="26"/>
        <v xml:space="preserve"> </v>
      </c>
      <c r="H164" s="7" t="str">
        <f t="shared" si="30"/>
        <v xml:space="preserve"> </v>
      </c>
      <c r="I164" s="7" t="str">
        <f t="shared" si="27"/>
        <v xml:space="preserve"> </v>
      </c>
      <c r="K164" s="1">
        <f>IF(OR(E164&lt;0,E164=" "),+'Existing Bldg Comparison'!$C$17/$F$10,-E164+'Existing Bldg Comparison'!$C$17/$F$10-H164)</f>
        <v>3333.3333333333335</v>
      </c>
      <c r="L164" s="16">
        <f t="shared" si="31"/>
        <v>12.166666666666684</v>
      </c>
      <c r="M164" s="7">
        <f t="shared" si="19"/>
        <v>33173.526487329495</v>
      </c>
      <c r="N164" s="9" t="str">
        <f>IF(AND(M164&gt;0,M163&lt;0),L164-((M164/'Existing Bldg Comparison'!$C$17))," ")</f>
        <v xml:space="preserve"> </v>
      </c>
    </row>
    <row r="165" spans="2:14" ht="20.100000000000001" customHeight="1" x14ac:dyDescent="0.25">
      <c r="B165" s="1"/>
      <c r="C165" s="2">
        <f t="shared" si="28"/>
        <v>0</v>
      </c>
      <c r="D165" s="7" t="str">
        <f t="shared" si="24"/>
        <v xml:space="preserve"> </v>
      </c>
      <c r="E165" s="2" t="str">
        <f t="shared" si="25"/>
        <v xml:space="preserve"> </v>
      </c>
      <c r="F165" s="2" t="str">
        <f t="shared" si="29"/>
        <v xml:space="preserve"> </v>
      </c>
      <c r="G165" s="7" t="str">
        <f t="shared" si="26"/>
        <v xml:space="preserve"> </v>
      </c>
      <c r="H165" s="7" t="str">
        <f t="shared" si="30"/>
        <v xml:space="preserve"> </v>
      </c>
      <c r="I165" s="7" t="str">
        <f t="shared" si="27"/>
        <v xml:space="preserve"> </v>
      </c>
      <c r="K165" s="1">
        <f>IF(OR(E165&lt;0,E165=" "),+'Existing Bldg Comparison'!$C$17/$F$10,-E165+'Existing Bldg Comparison'!$C$17/$F$10-H165)</f>
        <v>3333.3333333333335</v>
      </c>
      <c r="L165" s="16">
        <f t="shared" si="31"/>
        <v>12.250000000000018</v>
      </c>
      <c r="M165" s="7">
        <f t="shared" si="19"/>
        <v>36506.85982066283</v>
      </c>
      <c r="N165" s="9" t="str">
        <f>IF(AND(M165&gt;0,M164&lt;0),L165-((M165/'Existing Bldg Comparison'!$C$17))," ")</f>
        <v xml:space="preserve"> </v>
      </c>
    </row>
    <row r="166" spans="2:14" ht="20.100000000000001" customHeight="1" x14ac:dyDescent="0.25">
      <c r="B166" s="1"/>
      <c r="C166" s="2">
        <f t="shared" si="28"/>
        <v>0</v>
      </c>
      <c r="D166" s="7" t="str">
        <f t="shared" si="24"/>
        <v xml:space="preserve"> </v>
      </c>
      <c r="E166" s="2" t="str">
        <f t="shared" si="25"/>
        <v xml:space="preserve"> </v>
      </c>
      <c r="F166" s="2" t="str">
        <f t="shared" si="29"/>
        <v xml:space="preserve"> </v>
      </c>
      <c r="G166" s="7" t="str">
        <f t="shared" si="26"/>
        <v xml:space="preserve"> </v>
      </c>
      <c r="H166" s="7" t="str">
        <f t="shared" si="30"/>
        <v xml:space="preserve"> </v>
      </c>
      <c r="I166" s="7" t="str">
        <f t="shared" si="27"/>
        <v xml:space="preserve"> </v>
      </c>
      <c r="K166" s="1">
        <f>IF(OR(E166&lt;0,E166=" "),+'Existing Bldg Comparison'!$C$17/$F$10,-E166+'Existing Bldg Comparison'!$C$17/$F$10-H166)</f>
        <v>3333.3333333333335</v>
      </c>
      <c r="L166" s="16">
        <f t="shared" si="31"/>
        <v>12.333333333333352</v>
      </c>
      <c r="M166" s="7">
        <f t="shared" ref="M166:M229" si="32">M165+K166</f>
        <v>39840.193153996166</v>
      </c>
      <c r="N166" s="9" t="str">
        <f>IF(AND(M166&gt;0,M165&lt;0),L166-((M166/'Existing Bldg Comparison'!$C$17))," ")</f>
        <v xml:space="preserve"> </v>
      </c>
    </row>
    <row r="167" spans="2:14" ht="20.100000000000001" customHeight="1" x14ac:dyDescent="0.25">
      <c r="B167" s="1"/>
      <c r="C167" s="2">
        <f t="shared" si="28"/>
        <v>0</v>
      </c>
      <c r="D167" s="7" t="str">
        <f t="shared" si="24"/>
        <v xml:space="preserve"> </v>
      </c>
      <c r="E167" s="2" t="str">
        <f t="shared" si="25"/>
        <v xml:space="preserve"> </v>
      </c>
      <c r="F167" s="2" t="str">
        <f t="shared" si="29"/>
        <v xml:space="preserve"> </v>
      </c>
      <c r="G167" s="7" t="str">
        <f t="shared" si="26"/>
        <v xml:space="preserve"> </v>
      </c>
      <c r="H167" s="7" t="str">
        <f t="shared" si="30"/>
        <v xml:space="preserve"> </v>
      </c>
      <c r="I167" s="7" t="str">
        <f t="shared" si="27"/>
        <v xml:space="preserve"> </v>
      </c>
      <c r="K167" s="1">
        <f>IF(OR(E167&lt;0,E167=" "),+'Existing Bldg Comparison'!$C$17/$F$10,-E167+'Existing Bldg Comparison'!$C$17/$F$10-H167)</f>
        <v>3333.3333333333335</v>
      </c>
      <c r="L167" s="16">
        <f t="shared" si="31"/>
        <v>12.416666666666686</v>
      </c>
      <c r="M167" s="7">
        <f t="shared" si="32"/>
        <v>43173.526487329502</v>
      </c>
      <c r="N167" s="9" t="str">
        <f>IF(AND(M167&gt;0,M166&lt;0),L167-((M167/'Existing Bldg Comparison'!$C$17))," ")</f>
        <v xml:space="preserve"> </v>
      </c>
    </row>
    <row r="168" spans="2:14" ht="20.100000000000001" customHeight="1" x14ac:dyDescent="0.25">
      <c r="B168" s="1"/>
      <c r="C168" s="2">
        <f t="shared" si="28"/>
        <v>0</v>
      </c>
      <c r="D168" s="7" t="str">
        <f t="shared" si="24"/>
        <v xml:space="preserve"> </v>
      </c>
      <c r="E168" s="2" t="str">
        <f t="shared" si="25"/>
        <v xml:space="preserve"> </v>
      </c>
      <c r="F168" s="2" t="str">
        <f t="shared" si="29"/>
        <v xml:space="preserve"> </v>
      </c>
      <c r="G168" s="7" t="str">
        <f t="shared" si="26"/>
        <v xml:space="preserve"> </v>
      </c>
      <c r="H168" s="7" t="str">
        <f t="shared" si="30"/>
        <v xml:space="preserve"> </v>
      </c>
      <c r="I168" s="7" t="str">
        <f t="shared" si="27"/>
        <v xml:space="preserve"> </v>
      </c>
      <c r="K168" s="1">
        <f>IF(OR(E168&lt;0,E168=" "),+'Existing Bldg Comparison'!$C$17/$F$10,-E168+'Existing Bldg Comparison'!$C$17/$F$10-H168)</f>
        <v>3333.3333333333335</v>
      </c>
      <c r="L168" s="16">
        <f t="shared" si="31"/>
        <v>12.50000000000002</v>
      </c>
      <c r="M168" s="7">
        <f t="shared" si="32"/>
        <v>46506.859820662838</v>
      </c>
      <c r="N168" s="9" t="str">
        <f>IF(AND(M168&gt;0,M167&lt;0),L168-((M168/'Existing Bldg Comparison'!$C$17))," ")</f>
        <v xml:space="preserve"> </v>
      </c>
    </row>
    <row r="169" spans="2:14" ht="20.100000000000001" customHeight="1" x14ac:dyDescent="0.25">
      <c r="B169" s="1"/>
      <c r="C169" s="2">
        <f t="shared" si="28"/>
        <v>0</v>
      </c>
      <c r="D169" s="7" t="str">
        <f t="shared" si="24"/>
        <v xml:space="preserve"> </v>
      </c>
      <c r="E169" s="2" t="str">
        <f t="shared" si="25"/>
        <v xml:space="preserve"> </v>
      </c>
      <c r="F169" s="2" t="str">
        <f t="shared" si="29"/>
        <v xml:space="preserve"> </v>
      </c>
      <c r="G169" s="7" t="str">
        <f t="shared" si="26"/>
        <v xml:space="preserve"> </v>
      </c>
      <c r="H169" s="7" t="str">
        <f t="shared" si="30"/>
        <v xml:space="preserve"> </v>
      </c>
      <c r="I169" s="7" t="str">
        <f t="shared" si="27"/>
        <v xml:space="preserve"> </v>
      </c>
      <c r="K169" s="1">
        <f>IF(OR(E169&lt;0,E169=" "),+'Existing Bldg Comparison'!$C$17/$F$10,-E169+'Existing Bldg Comparison'!$C$17/$F$10-H169)</f>
        <v>3333.3333333333335</v>
      </c>
      <c r="L169" s="16">
        <f t="shared" si="31"/>
        <v>12.583333333333353</v>
      </c>
      <c r="M169" s="7">
        <f t="shared" si="32"/>
        <v>49840.193153996173</v>
      </c>
      <c r="N169" s="9" t="str">
        <f>IF(AND(M169&gt;0,M168&lt;0),L169-((M169/'Existing Bldg Comparison'!$C$17))," ")</f>
        <v xml:space="preserve"> </v>
      </c>
    </row>
    <row r="170" spans="2:14" ht="20.100000000000001" customHeight="1" x14ac:dyDescent="0.25">
      <c r="B170" s="1"/>
      <c r="C170" s="2">
        <f t="shared" si="28"/>
        <v>0</v>
      </c>
      <c r="D170" s="7" t="str">
        <f t="shared" si="24"/>
        <v xml:space="preserve"> </v>
      </c>
      <c r="E170" s="2" t="str">
        <f t="shared" si="25"/>
        <v xml:space="preserve"> </v>
      </c>
      <c r="F170" s="2" t="str">
        <f t="shared" si="29"/>
        <v xml:space="preserve"> </v>
      </c>
      <c r="G170" s="7" t="str">
        <f t="shared" si="26"/>
        <v xml:space="preserve"> </v>
      </c>
      <c r="H170" s="7" t="str">
        <f t="shared" si="30"/>
        <v xml:space="preserve"> </v>
      </c>
      <c r="I170" s="7" t="str">
        <f t="shared" si="27"/>
        <v xml:space="preserve"> </v>
      </c>
      <c r="K170" s="1">
        <f>IF(OR(E170&lt;0,E170=" "),+'Existing Bldg Comparison'!$C$17/$F$10,-E170+'Existing Bldg Comparison'!$C$17/$F$10-H170)</f>
        <v>3333.3333333333335</v>
      </c>
      <c r="L170" s="16">
        <f t="shared" si="31"/>
        <v>12.666666666666687</v>
      </c>
      <c r="M170" s="7">
        <f t="shared" si="32"/>
        <v>53173.526487329509</v>
      </c>
      <c r="N170" s="9" t="str">
        <f>IF(AND(M170&gt;0,M169&lt;0),L170-((M170/'Existing Bldg Comparison'!$C$17))," ")</f>
        <v xml:space="preserve"> </v>
      </c>
    </row>
    <row r="171" spans="2:14" ht="20.100000000000001" customHeight="1" x14ac:dyDescent="0.25">
      <c r="B171" s="1"/>
      <c r="C171" s="2">
        <f t="shared" si="28"/>
        <v>0</v>
      </c>
      <c r="D171" s="7" t="str">
        <f t="shared" si="24"/>
        <v xml:space="preserve"> </v>
      </c>
      <c r="E171" s="2" t="str">
        <f t="shared" si="25"/>
        <v xml:space="preserve"> </v>
      </c>
      <c r="F171" s="2" t="str">
        <f t="shared" si="29"/>
        <v xml:space="preserve"> </v>
      </c>
      <c r="G171" s="7" t="str">
        <f t="shared" si="26"/>
        <v xml:space="preserve"> </v>
      </c>
      <c r="H171" s="7" t="str">
        <f t="shared" si="30"/>
        <v xml:space="preserve"> </v>
      </c>
      <c r="I171" s="7" t="str">
        <f t="shared" si="27"/>
        <v xml:space="preserve"> </v>
      </c>
      <c r="K171" s="1">
        <f>IF(OR(E171&lt;0,E171=" "),+'Existing Bldg Comparison'!$C$17/$F$10,-E171+'Existing Bldg Comparison'!$C$17/$F$10-H171)</f>
        <v>3333.3333333333335</v>
      </c>
      <c r="L171" s="16">
        <f t="shared" si="31"/>
        <v>12.750000000000021</v>
      </c>
      <c r="M171" s="7">
        <f t="shared" si="32"/>
        <v>56506.859820662845</v>
      </c>
      <c r="N171" s="9" t="str">
        <f>IF(AND(M171&gt;0,M170&lt;0),L171-((M171/'Existing Bldg Comparison'!$C$17))," ")</f>
        <v xml:space="preserve"> </v>
      </c>
    </row>
    <row r="172" spans="2:14" ht="20.100000000000001" customHeight="1" x14ac:dyDescent="0.25">
      <c r="B172" s="1"/>
      <c r="C172" s="2">
        <f t="shared" si="28"/>
        <v>0</v>
      </c>
      <c r="D172" s="7" t="str">
        <f t="shared" si="24"/>
        <v xml:space="preserve"> </v>
      </c>
      <c r="E172" s="2" t="str">
        <f t="shared" si="25"/>
        <v xml:space="preserve"> </v>
      </c>
      <c r="F172" s="2" t="str">
        <f t="shared" si="29"/>
        <v xml:space="preserve"> </v>
      </c>
      <c r="G172" s="7" t="str">
        <f t="shared" si="26"/>
        <v xml:space="preserve"> </v>
      </c>
      <c r="H172" s="7" t="str">
        <f t="shared" si="30"/>
        <v xml:space="preserve"> </v>
      </c>
      <c r="I172" s="7" t="str">
        <f t="shared" si="27"/>
        <v xml:space="preserve"> </v>
      </c>
      <c r="K172" s="1">
        <f>IF(OR(E172&lt;0,E172=" "),+'Existing Bldg Comparison'!$C$17/$F$10,-E172+'Existing Bldg Comparison'!$C$17/$F$10-H172)</f>
        <v>3333.3333333333335</v>
      </c>
      <c r="L172" s="16">
        <f t="shared" si="31"/>
        <v>12.833333333333355</v>
      </c>
      <c r="M172" s="7">
        <f t="shared" si="32"/>
        <v>59840.193153996181</v>
      </c>
      <c r="N172" s="9" t="str">
        <f>IF(AND(M172&gt;0,M171&lt;0),L172-((M172/'Existing Bldg Comparison'!$C$17))," ")</f>
        <v xml:space="preserve"> </v>
      </c>
    </row>
    <row r="173" spans="2:14" ht="20.100000000000001" customHeight="1" x14ac:dyDescent="0.25">
      <c r="B173" s="1"/>
      <c r="C173" s="2">
        <f t="shared" si="28"/>
        <v>0</v>
      </c>
      <c r="D173" s="7" t="str">
        <f t="shared" si="24"/>
        <v xml:space="preserve"> </v>
      </c>
      <c r="E173" s="2" t="str">
        <f t="shared" si="25"/>
        <v xml:space="preserve"> </v>
      </c>
      <c r="F173" s="2" t="str">
        <f t="shared" si="29"/>
        <v xml:space="preserve"> </v>
      </c>
      <c r="G173" s="7" t="str">
        <f t="shared" si="26"/>
        <v xml:space="preserve"> </v>
      </c>
      <c r="H173" s="7" t="str">
        <f t="shared" si="30"/>
        <v xml:space="preserve"> </v>
      </c>
      <c r="I173" s="7" t="str">
        <f t="shared" si="27"/>
        <v xml:space="preserve"> </v>
      </c>
      <c r="K173" s="1">
        <f>IF(OR(E173&lt;0,E173=" "),+'Existing Bldg Comparison'!$C$17/$F$10,-E173+'Existing Bldg Comparison'!$C$17/$F$10-H173)</f>
        <v>3333.3333333333335</v>
      </c>
      <c r="L173" s="16">
        <f t="shared" si="31"/>
        <v>12.916666666666689</v>
      </c>
      <c r="M173" s="7">
        <f t="shared" si="32"/>
        <v>63173.526487329516</v>
      </c>
      <c r="N173" s="9" t="str">
        <f>IF(AND(M173&gt;0,M172&lt;0),L173-((M173/'Existing Bldg Comparison'!$C$17))," ")</f>
        <v xml:space="preserve"> </v>
      </c>
    </row>
    <row r="174" spans="2:14" ht="20.100000000000001" customHeight="1" x14ac:dyDescent="0.25">
      <c r="B174" s="1"/>
      <c r="C174" s="2">
        <f t="shared" si="28"/>
        <v>0</v>
      </c>
      <c r="D174" s="7" t="str">
        <f t="shared" si="24"/>
        <v xml:space="preserve"> </v>
      </c>
      <c r="E174" s="2" t="str">
        <f t="shared" si="25"/>
        <v xml:space="preserve"> </v>
      </c>
      <c r="F174" s="2" t="str">
        <f t="shared" si="29"/>
        <v xml:space="preserve"> </v>
      </c>
      <c r="G174" s="7" t="str">
        <f t="shared" si="26"/>
        <v xml:space="preserve"> </v>
      </c>
      <c r="H174" s="7" t="str">
        <f t="shared" si="30"/>
        <v xml:space="preserve"> </v>
      </c>
      <c r="I174" s="7" t="str">
        <f t="shared" si="27"/>
        <v xml:space="preserve"> </v>
      </c>
      <c r="K174" s="1">
        <f>IF(OR(E174&lt;0,E174=" "),+'Existing Bldg Comparison'!$C$17/$F$10,-E174+'Existing Bldg Comparison'!$C$17/$F$10-H174)</f>
        <v>3333.3333333333335</v>
      </c>
      <c r="L174" s="16">
        <f t="shared" si="31"/>
        <v>13.000000000000023</v>
      </c>
      <c r="M174" s="7">
        <f t="shared" si="32"/>
        <v>66506.859820662852</v>
      </c>
      <c r="N174" s="9" t="str">
        <f>IF(AND(M174&gt;0,M173&lt;0),L174-((M174/'Existing Bldg Comparison'!$C$17))," ")</f>
        <v xml:space="preserve"> </v>
      </c>
    </row>
    <row r="175" spans="2:14" ht="20.100000000000001" customHeight="1" x14ac:dyDescent="0.25">
      <c r="B175" s="1"/>
      <c r="C175" s="2">
        <f t="shared" si="28"/>
        <v>0</v>
      </c>
      <c r="D175" s="7" t="str">
        <f t="shared" si="24"/>
        <v xml:space="preserve"> </v>
      </c>
      <c r="E175" s="2" t="str">
        <f t="shared" si="25"/>
        <v xml:space="preserve"> </v>
      </c>
      <c r="F175" s="2" t="str">
        <f t="shared" si="29"/>
        <v xml:space="preserve"> </v>
      </c>
      <c r="G175" s="7" t="str">
        <f t="shared" si="26"/>
        <v xml:space="preserve"> </v>
      </c>
      <c r="H175" s="7" t="str">
        <f t="shared" si="30"/>
        <v xml:space="preserve"> </v>
      </c>
      <c r="I175" s="7" t="str">
        <f t="shared" si="27"/>
        <v xml:space="preserve"> </v>
      </c>
      <c r="K175" s="1">
        <f>IF(OR(E175&lt;0,E175=" "),+'Existing Bldg Comparison'!$C$17/$F$10,-E175+'Existing Bldg Comparison'!$C$17/$F$10-H175)</f>
        <v>3333.3333333333335</v>
      </c>
      <c r="L175" s="16">
        <f t="shared" si="31"/>
        <v>13.083333333333357</v>
      </c>
      <c r="M175" s="7">
        <f t="shared" si="32"/>
        <v>69840.193153996181</v>
      </c>
      <c r="N175" s="9" t="str">
        <f>IF(AND(M175&gt;0,M174&lt;0),L175-((M175/'Existing Bldg Comparison'!$C$17))," ")</f>
        <v xml:space="preserve"> </v>
      </c>
    </row>
    <row r="176" spans="2:14" ht="20.100000000000001" customHeight="1" x14ac:dyDescent="0.25">
      <c r="B176" s="1"/>
      <c r="C176" s="2">
        <f t="shared" si="28"/>
        <v>0</v>
      </c>
      <c r="D176" s="7" t="str">
        <f t="shared" si="24"/>
        <v xml:space="preserve"> </v>
      </c>
      <c r="E176" s="2" t="str">
        <f t="shared" si="25"/>
        <v xml:space="preserve"> </v>
      </c>
      <c r="F176" s="2" t="str">
        <f t="shared" si="29"/>
        <v xml:space="preserve"> </v>
      </c>
      <c r="G176" s="7" t="str">
        <f t="shared" si="26"/>
        <v xml:space="preserve"> </v>
      </c>
      <c r="H176" s="7" t="str">
        <f t="shared" si="30"/>
        <v xml:space="preserve"> </v>
      </c>
      <c r="I176" s="7" t="str">
        <f t="shared" si="27"/>
        <v xml:space="preserve"> </v>
      </c>
      <c r="K176" s="1">
        <f>IF(OR(E176&lt;0,E176=" "),+'Existing Bldg Comparison'!$C$17/$F$10,-E176+'Existing Bldg Comparison'!$C$17/$F$10-H176)</f>
        <v>3333.3333333333335</v>
      </c>
      <c r="L176" s="16">
        <f t="shared" si="31"/>
        <v>13.166666666666691</v>
      </c>
      <c r="M176" s="7">
        <f t="shared" si="32"/>
        <v>73173.526487329509</v>
      </c>
      <c r="N176" s="9" t="str">
        <f>IF(AND(M176&gt;0,M175&lt;0),L176-((M176/'Existing Bldg Comparison'!$C$17))," ")</f>
        <v xml:space="preserve"> </v>
      </c>
    </row>
    <row r="177" spans="2:14" ht="20.100000000000001" customHeight="1" x14ac:dyDescent="0.25">
      <c r="B177" s="1"/>
      <c r="C177" s="2">
        <f t="shared" si="28"/>
        <v>0</v>
      </c>
      <c r="D177" s="7" t="str">
        <f t="shared" si="24"/>
        <v xml:space="preserve"> </v>
      </c>
      <c r="E177" s="2" t="str">
        <f t="shared" si="25"/>
        <v xml:space="preserve"> </v>
      </c>
      <c r="F177" s="2" t="str">
        <f t="shared" si="29"/>
        <v xml:space="preserve"> </v>
      </c>
      <c r="G177" s="7" t="str">
        <f t="shared" si="26"/>
        <v xml:space="preserve"> </v>
      </c>
      <c r="H177" s="7" t="str">
        <f t="shared" si="30"/>
        <v xml:space="preserve"> </v>
      </c>
      <c r="I177" s="7" t="str">
        <f t="shared" si="27"/>
        <v xml:space="preserve"> </v>
      </c>
      <c r="K177" s="1">
        <f>IF(OR(E177&lt;0,E177=" "),+'Existing Bldg Comparison'!$C$17/$F$10,-E177+'Existing Bldg Comparison'!$C$17/$F$10-H177)</f>
        <v>3333.3333333333335</v>
      </c>
      <c r="L177" s="16">
        <f t="shared" si="31"/>
        <v>13.250000000000025</v>
      </c>
      <c r="M177" s="7">
        <f t="shared" si="32"/>
        <v>76506.859820662838</v>
      </c>
      <c r="N177" s="9" t="str">
        <f>IF(AND(M177&gt;0,M176&lt;0),L177-((M177/'Existing Bldg Comparison'!$C$17))," ")</f>
        <v xml:space="preserve"> </v>
      </c>
    </row>
    <row r="178" spans="2:14" ht="20.100000000000001" customHeight="1" x14ac:dyDescent="0.25">
      <c r="B178" s="1"/>
      <c r="C178" s="2">
        <f t="shared" si="28"/>
        <v>0</v>
      </c>
      <c r="D178" s="7" t="str">
        <f t="shared" si="24"/>
        <v xml:space="preserve"> </v>
      </c>
      <c r="E178" s="2" t="str">
        <f t="shared" si="25"/>
        <v xml:space="preserve"> </v>
      </c>
      <c r="F178" s="2" t="str">
        <f t="shared" si="29"/>
        <v xml:space="preserve"> </v>
      </c>
      <c r="G178" s="7" t="str">
        <f t="shared" si="26"/>
        <v xml:space="preserve"> </v>
      </c>
      <c r="H178" s="7" t="str">
        <f t="shared" si="30"/>
        <v xml:space="preserve"> </v>
      </c>
      <c r="I178" s="7" t="str">
        <f t="shared" si="27"/>
        <v xml:space="preserve"> </v>
      </c>
      <c r="K178" s="1">
        <f>IF(OR(E178&lt;0,E178=" "),+'Existing Bldg Comparison'!$C$17/$F$10,-E178+'Existing Bldg Comparison'!$C$17/$F$10-H178)</f>
        <v>3333.3333333333335</v>
      </c>
      <c r="L178" s="16">
        <f t="shared" si="31"/>
        <v>13.333333333333359</v>
      </c>
      <c r="M178" s="7">
        <f t="shared" si="32"/>
        <v>79840.193153996166</v>
      </c>
      <c r="N178" s="9" t="str">
        <f>IF(AND(M178&gt;0,M177&lt;0),L178-((M178/'Existing Bldg Comparison'!$C$17))," ")</f>
        <v xml:space="preserve"> </v>
      </c>
    </row>
    <row r="179" spans="2:14" ht="20.100000000000001" customHeight="1" x14ac:dyDescent="0.25">
      <c r="B179" s="1"/>
      <c r="C179" s="2">
        <f t="shared" si="28"/>
        <v>0</v>
      </c>
      <c r="D179" s="7" t="str">
        <f t="shared" si="24"/>
        <v xml:space="preserve"> </v>
      </c>
      <c r="E179" s="2" t="str">
        <f t="shared" si="25"/>
        <v xml:space="preserve"> </v>
      </c>
      <c r="F179" s="2" t="str">
        <f t="shared" si="29"/>
        <v xml:space="preserve"> </v>
      </c>
      <c r="G179" s="7" t="str">
        <f t="shared" si="26"/>
        <v xml:space="preserve"> </v>
      </c>
      <c r="H179" s="7" t="str">
        <f t="shared" si="30"/>
        <v xml:space="preserve"> </v>
      </c>
      <c r="I179" s="7" t="str">
        <f t="shared" si="27"/>
        <v xml:space="preserve"> </v>
      </c>
      <c r="K179" s="1">
        <f>IF(OR(E179&lt;0,E179=" "),+'Existing Bldg Comparison'!$C$17/$F$10,-E179+'Existing Bldg Comparison'!$C$17/$F$10-H179)</f>
        <v>3333.3333333333335</v>
      </c>
      <c r="L179" s="16">
        <f t="shared" si="31"/>
        <v>13.416666666666693</v>
      </c>
      <c r="M179" s="7">
        <f t="shared" si="32"/>
        <v>83173.526487329495</v>
      </c>
      <c r="N179" s="9" t="str">
        <f>IF(AND(M179&gt;0,M178&lt;0),L179-((M179/'Existing Bldg Comparison'!$C$17))," ")</f>
        <v xml:space="preserve"> </v>
      </c>
    </row>
    <row r="180" spans="2:14" ht="20.100000000000001" customHeight="1" x14ac:dyDescent="0.25">
      <c r="B180" s="1"/>
      <c r="C180" s="2">
        <f t="shared" si="28"/>
        <v>0</v>
      </c>
      <c r="D180" s="7" t="str">
        <f t="shared" si="24"/>
        <v xml:space="preserve"> </v>
      </c>
      <c r="E180" s="2" t="str">
        <f t="shared" si="25"/>
        <v xml:space="preserve"> </v>
      </c>
      <c r="F180" s="2" t="str">
        <f t="shared" si="29"/>
        <v xml:space="preserve"> </v>
      </c>
      <c r="G180" s="7" t="str">
        <f t="shared" si="26"/>
        <v xml:space="preserve"> </v>
      </c>
      <c r="H180" s="7" t="str">
        <f t="shared" si="30"/>
        <v xml:space="preserve"> </v>
      </c>
      <c r="I180" s="7" t="str">
        <f t="shared" si="27"/>
        <v xml:space="preserve"> </v>
      </c>
      <c r="K180" s="1">
        <f>IF(OR(E180&lt;0,E180=" "),+'Existing Bldg Comparison'!$C$17/$F$10,-E180+'Existing Bldg Comparison'!$C$17/$F$10-H180)</f>
        <v>3333.3333333333335</v>
      </c>
      <c r="L180" s="16">
        <f t="shared" si="31"/>
        <v>13.500000000000027</v>
      </c>
      <c r="M180" s="7">
        <f t="shared" si="32"/>
        <v>86506.859820662823</v>
      </c>
      <c r="N180" s="9" t="str">
        <f>IF(AND(M180&gt;0,M179&lt;0),L180-((M180/'Existing Bldg Comparison'!$C$17))," ")</f>
        <v xml:space="preserve"> </v>
      </c>
    </row>
    <row r="181" spans="2:14" ht="20.100000000000001" customHeight="1" x14ac:dyDescent="0.25">
      <c r="B181" s="1"/>
      <c r="C181" s="2">
        <f t="shared" si="28"/>
        <v>0</v>
      </c>
      <c r="D181" s="7" t="str">
        <f t="shared" si="24"/>
        <v xml:space="preserve"> </v>
      </c>
      <c r="E181" s="2" t="str">
        <f t="shared" si="25"/>
        <v xml:space="preserve"> </v>
      </c>
      <c r="F181" s="2" t="str">
        <f t="shared" si="29"/>
        <v xml:space="preserve"> </v>
      </c>
      <c r="G181" s="7" t="str">
        <f t="shared" si="26"/>
        <v xml:space="preserve"> </v>
      </c>
      <c r="H181" s="7" t="str">
        <f t="shared" si="30"/>
        <v xml:space="preserve"> </v>
      </c>
      <c r="I181" s="7" t="str">
        <f t="shared" si="27"/>
        <v xml:space="preserve"> </v>
      </c>
      <c r="K181" s="1">
        <f>IF(OR(E181&lt;0,E181=" "),+'Existing Bldg Comparison'!$C$17/$F$10,-E181+'Existing Bldg Comparison'!$C$17/$F$10-H181)</f>
        <v>3333.3333333333335</v>
      </c>
      <c r="L181" s="16">
        <f t="shared" si="31"/>
        <v>13.583333333333361</v>
      </c>
      <c r="M181" s="7">
        <f t="shared" si="32"/>
        <v>89840.193153996152</v>
      </c>
      <c r="N181" s="9" t="str">
        <f>IF(AND(M181&gt;0,M180&lt;0),L181-((M181/'Existing Bldg Comparison'!$C$17))," ")</f>
        <v xml:space="preserve"> </v>
      </c>
    </row>
    <row r="182" spans="2:14" ht="20.100000000000001" customHeight="1" x14ac:dyDescent="0.25">
      <c r="B182" s="1"/>
      <c r="C182" s="2">
        <f t="shared" si="28"/>
        <v>0</v>
      </c>
      <c r="D182" s="7" t="str">
        <f t="shared" si="24"/>
        <v xml:space="preserve"> </v>
      </c>
      <c r="E182" s="2" t="str">
        <f t="shared" si="25"/>
        <v xml:space="preserve"> </v>
      </c>
      <c r="F182" s="2" t="str">
        <f t="shared" si="29"/>
        <v xml:space="preserve"> </v>
      </c>
      <c r="G182" s="7" t="str">
        <f t="shared" si="26"/>
        <v xml:space="preserve"> </v>
      </c>
      <c r="H182" s="7" t="str">
        <f t="shared" si="30"/>
        <v xml:space="preserve"> </v>
      </c>
      <c r="I182" s="7" t="str">
        <f t="shared" si="27"/>
        <v xml:space="preserve"> </v>
      </c>
      <c r="K182" s="1">
        <f>IF(OR(E182&lt;0,E182=" "),+'Existing Bldg Comparison'!$C$17/$F$10,-E182+'Existing Bldg Comparison'!$C$17/$F$10-H182)</f>
        <v>3333.3333333333335</v>
      </c>
      <c r="L182" s="16">
        <f t="shared" si="31"/>
        <v>13.666666666666694</v>
      </c>
      <c r="M182" s="7">
        <f t="shared" si="32"/>
        <v>93173.52648732948</v>
      </c>
      <c r="N182" s="9" t="str">
        <f>IF(AND(M182&gt;0,M181&lt;0),L182-((M182/'Existing Bldg Comparison'!$C$17))," ")</f>
        <v xml:space="preserve"> </v>
      </c>
    </row>
    <row r="183" spans="2:14" ht="20.100000000000001" customHeight="1" x14ac:dyDescent="0.25">
      <c r="B183" s="1"/>
      <c r="C183" s="2">
        <f t="shared" si="28"/>
        <v>0</v>
      </c>
      <c r="D183" s="7" t="str">
        <f t="shared" si="24"/>
        <v xml:space="preserve"> </v>
      </c>
      <c r="E183" s="2" t="str">
        <f t="shared" si="25"/>
        <v xml:space="preserve"> </v>
      </c>
      <c r="F183" s="2" t="str">
        <f t="shared" si="29"/>
        <v xml:space="preserve"> </v>
      </c>
      <c r="G183" s="7" t="str">
        <f t="shared" si="26"/>
        <v xml:space="preserve"> </v>
      </c>
      <c r="H183" s="7" t="str">
        <f t="shared" si="30"/>
        <v xml:space="preserve"> </v>
      </c>
      <c r="I183" s="7" t="str">
        <f t="shared" si="27"/>
        <v xml:space="preserve"> </v>
      </c>
      <c r="K183" s="1">
        <f>IF(OR(E183&lt;0,E183=" "),+'Existing Bldg Comparison'!$C$17/$F$10,-E183+'Existing Bldg Comparison'!$C$17/$F$10-H183)</f>
        <v>3333.3333333333335</v>
      </c>
      <c r="L183" s="16">
        <f t="shared" si="31"/>
        <v>13.750000000000028</v>
      </c>
      <c r="M183" s="7">
        <f t="shared" si="32"/>
        <v>96506.859820662808</v>
      </c>
      <c r="N183" s="9" t="str">
        <f>IF(AND(M183&gt;0,M182&lt;0),L183-((M183/'Existing Bldg Comparison'!$C$17))," ")</f>
        <v xml:space="preserve"> </v>
      </c>
    </row>
    <row r="184" spans="2:14" ht="20.100000000000001" customHeight="1" x14ac:dyDescent="0.25">
      <c r="B184" s="1"/>
      <c r="C184" s="2">
        <f t="shared" si="28"/>
        <v>0</v>
      </c>
      <c r="D184" s="7" t="str">
        <f t="shared" si="24"/>
        <v xml:space="preserve"> </v>
      </c>
      <c r="E184" s="2" t="str">
        <f t="shared" si="25"/>
        <v xml:space="preserve"> </v>
      </c>
      <c r="F184" s="2" t="str">
        <f t="shared" si="29"/>
        <v xml:space="preserve"> </v>
      </c>
      <c r="G184" s="7" t="str">
        <f t="shared" si="26"/>
        <v xml:space="preserve"> </v>
      </c>
      <c r="H184" s="7" t="str">
        <f t="shared" si="30"/>
        <v xml:space="preserve"> </v>
      </c>
      <c r="I184" s="7" t="str">
        <f t="shared" si="27"/>
        <v xml:space="preserve"> </v>
      </c>
      <c r="K184" s="1">
        <f>IF(OR(E184&lt;0,E184=" "),+'Existing Bldg Comparison'!$C$17/$F$10,-E184+'Existing Bldg Comparison'!$C$17/$F$10-H184)</f>
        <v>3333.3333333333335</v>
      </c>
      <c r="L184" s="16">
        <f t="shared" si="31"/>
        <v>13.833333333333362</v>
      </c>
      <c r="M184" s="7">
        <f t="shared" si="32"/>
        <v>99840.193153996137</v>
      </c>
      <c r="N184" s="9" t="str">
        <f>IF(AND(M184&gt;0,M183&lt;0),L184-((M184/'Existing Bldg Comparison'!$C$17))," ")</f>
        <v xml:space="preserve"> </v>
      </c>
    </row>
    <row r="185" spans="2:14" ht="20.100000000000001" customHeight="1" x14ac:dyDescent="0.25">
      <c r="B185" s="1"/>
      <c r="C185" s="2">
        <f t="shared" si="28"/>
        <v>0</v>
      </c>
      <c r="D185" s="7" t="str">
        <f t="shared" si="24"/>
        <v xml:space="preserve"> </v>
      </c>
      <c r="E185" s="2" t="str">
        <f t="shared" si="25"/>
        <v xml:space="preserve"> </v>
      </c>
      <c r="F185" s="2" t="str">
        <f t="shared" si="29"/>
        <v xml:space="preserve"> </v>
      </c>
      <c r="G185" s="7" t="str">
        <f t="shared" si="26"/>
        <v xml:space="preserve"> </v>
      </c>
      <c r="H185" s="7" t="str">
        <f t="shared" si="30"/>
        <v xml:space="preserve"> </v>
      </c>
      <c r="I185" s="7" t="str">
        <f t="shared" si="27"/>
        <v xml:space="preserve"> </v>
      </c>
      <c r="K185" s="1">
        <f>IF(OR(E185&lt;0,E185=" "),+'Existing Bldg Comparison'!$C$17/$F$10,-E185+'Existing Bldg Comparison'!$C$17/$F$10-H185)</f>
        <v>3333.3333333333335</v>
      </c>
      <c r="L185" s="16">
        <f t="shared" si="31"/>
        <v>13.916666666666696</v>
      </c>
      <c r="M185" s="7">
        <f t="shared" si="32"/>
        <v>103173.52648732947</v>
      </c>
      <c r="N185" s="9" t="str">
        <f>IF(AND(M185&gt;0,M184&lt;0),L185-((M185/'Existing Bldg Comparison'!$C$17))," ")</f>
        <v xml:space="preserve"> </v>
      </c>
    </row>
    <row r="186" spans="2:14" ht="20.100000000000001" customHeight="1" x14ac:dyDescent="0.25">
      <c r="B186" s="1"/>
      <c r="C186" s="2">
        <f t="shared" si="28"/>
        <v>0</v>
      </c>
      <c r="D186" s="7" t="str">
        <f t="shared" si="24"/>
        <v xml:space="preserve"> </v>
      </c>
      <c r="E186" s="2" t="str">
        <f t="shared" si="25"/>
        <v xml:space="preserve"> </v>
      </c>
      <c r="F186" s="2" t="str">
        <f t="shared" si="29"/>
        <v xml:space="preserve"> </v>
      </c>
      <c r="G186" s="7" t="str">
        <f t="shared" si="26"/>
        <v xml:space="preserve"> </v>
      </c>
      <c r="H186" s="7" t="str">
        <f t="shared" si="30"/>
        <v xml:space="preserve"> </v>
      </c>
      <c r="I186" s="7" t="str">
        <f t="shared" si="27"/>
        <v xml:space="preserve"> </v>
      </c>
      <c r="K186" s="1">
        <f>IF(OR(E186&lt;0,E186=" "),+'Existing Bldg Comparison'!$C$17/$F$10,-E186+'Existing Bldg Comparison'!$C$17/$F$10-H186)</f>
        <v>3333.3333333333335</v>
      </c>
      <c r="L186" s="16">
        <f t="shared" si="31"/>
        <v>14.00000000000003</v>
      </c>
      <c r="M186" s="7">
        <f t="shared" si="32"/>
        <v>106506.85982066279</v>
      </c>
      <c r="N186" s="9" t="str">
        <f>IF(AND(M186&gt;0,M185&lt;0),L186-((M186/'Existing Bldg Comparison'!$C$17))," ")</f>
        <v xml:space="preserve"> </v>
      </c>
    </row>
    <row r="187" spans="2:14" ht="20.100000000000001" customHeight="1" x14ac:dyDescent="0.25">
      <c r="B187" s="1"/>
      <c r="C187" s="2">
        <f t="shared" si="28"/>
        <v>0</v>
      </c>
      <c r="D187" s="7" t="str">
        <f t="shared" si="24"/>
        <v xml:space="preserve"> </v>
      </c>
      <c r="E187" s="2" t="str">
        <f t="shared" si="25"/>
        <v xml:space="preserve"> </v>
      </c>
      <c r="F187" s="2" t="str">
        <f t="shared" si="29"/>
        <v xml:space="preserve"> </v>
      </c>
      <c r="G187" s="7" t="str">
        <f t="shared" si="26"/>
        <v xml:space="preserve"> </v>
      </c>
      <c r="H187" s="7" t="str">
        <f t="shared" si="30"/>
        <v xml:space="preserve"> </v>
      </c>
      <c r="I187" s="7" t="str">
        <f t="shared" si="27"/>
        <v xml:space="preserve"> </v>
      </c>
      <c r="K187" s="1">
        <f>IF(OR(E187&lt;0,E187=" "),+'Existing Bldg Comparison'!$C$17/$F$10,-E187+'Existing Bldg Comparison'!$C$17/$F$10-H187)</f>
        <v>3333.3333333333335</v>
      </c>
      <c r="L187" s="16">
        <f t="shared" si="31"/>
        <v>14.083333333333364</v>
      </c>
      <c r="M187" s="7">
        <f t="shared" si="32"/>
        <v>109840.19315399612</v>
      </c>
      <c r="N187" s="9" t="str">
        <f>IF(AND(M187&gt;0,M186&lt;0),L187-((M187/'Existing Bldg Comparison'!$C$17))," ")</f>
        <v xml:space="preserve"> </v>
      </c>
    </row>
    <row r="188" spans="2:14" ht="20.100000000000001" customHeight="1" x14ac:dyDescent="0.25">
      <c r="B188" s="1"/>
      <c r="C188" s="2">
        <f t="shared" si="28"/>
        <v>0</v>
      </c>
      <c r="D188" s="7" t="str">
        <f t="shared" si="24"/>
        <v xml:space="preserve"> </v>
      </c>
      <c r="E188" s="2" t="str">
        <f t="shared" si="25"/>
        <v xml:space="preserve"> </v>
      </c>
      <c r="F188" s="2" t="str">
        <f t="shared" si="29"/>
        <v xml:space="preserve"> </v>
      </c>
      <c r="G188" s="7" t="str">
        <f t="shared" si="26"/>
        <v xml:space="preserve"> </v>
      </c>
      <c r="H188" s="7" t="str">
        <f t="shared" si="30"/>
        <v xml:space="preserve"> </v>
      </c>
      <c r="I188" s="7" t="str">
        <f t="shared" si="27"/>
        <v xml:space="preserve"> </v>
      </c>
      <c r="K188" s="1">
        <f>IF(OR(E188&lt;0,E188=" "),+'Existing Bldg Comparison'!$C$17/$F$10,-E188+'Existing Bldg Comparison'!$C$17/$F$10-H188)</f>
        <v>3333.3333333333335</v>
      </c>
      <c r="L188" s="16">
        <f t="shared" si="31"/>
        <v>14.166666666666698</v>
      </c>
      <c r="M188" s="7">
        <f t="shared" si="32"/>
        <v>113173.52648732945</v>
      </c>
      <c r="N188" s="9" t="str">
        <f>IF(AND(M188&gt;0,M187&lt;0),L188-((M188/'Existing Bldg Comparison'!$C$17))," ")</f>
        <v xml:space="preserve"> </v>
      </c>
    </row>
    <row r="189" spans="2:14" ht="20.100000000000001" customHeight="1" x14ac:dyDescent="0.25">
      <c r="B189" s="1"/>
      <c r="C189" s="2">
        <f t="shared" si="28"/>
        <v>0</v>
      </c>
      <c r="D189" s="7" t="str">
        <f t="shared" si="24"/>
        <v xml:space="preserve"> </v>
      </c>
      <c r="E189" s="2" t="str">
        <f t="shared" si="25"/>
        <v xml:space="preserve"> </v>
      </c>
      <c r="F189" s="2" t="str">
        <f t="shared" si="29"/>
        <v xml:space="preserve"> </v>
      </c>
      <c r="G189" s="7" t="str">
        <f t="shared" si="26"/>
        <v xml:space="preserve"> </v>
      </c>
      <c r="H189" s="7" t="str">
        <f t="shared" si="30"/>
        <v xml:space="preserve"> </v>
      </c>
      <c r="I189" s="7" t="str">
        <f t="shared" si="27"/>
        <v xml:space="preserve"> </v>
      </c>
      <c r="K189" s="1">
        <f>IF(OR(E189&lt;0,E189=" "),+'Existing Bldg Comparison'!$C$17/$F$10,-E189+'Existing Bldg Comparison'!$C$17/$F$10-H189)</f>
        <v>3333.3333333333335</v>
      </c>
      <c r="L189" s="16">
        <f t="shared" si="31"/>
        <v>14.250000000000032</v>
      </c>
      <c r="M189" s="7">
        <f t="shared" si="32"/>
        <v>116506.85982066278</v>
      </c>
      <c r="N189" s="9" t="str">
        <f>IF(AND(M189&gt;0,M188&lt;0),L189-((M189/'Existing Bldg Comparison'!$C$17))," ")</f>
        <v xml:space="preserve"> </v>
      </c>
    </row>
    <row r="190" spans="2:14" ht="20.100000000000001" customHeight="1" x14ac:dyDescent="0.25">
      <c r="B190" s="1"/>
      <c r="C190" s="2">
        <f t="shared" si="28"/>
        <v>0</v>
      </c>
      <c r="D190" s="7" t="str">
        <f t="shared" si="24"/>
        <v xml:space="preserve"> </v>
      </c>
      <c r="E190" s="2" t="str">
        <f t="shared" si="25"/>
        <v xml:space="preserve"> </v>
      </c>
      <c r="F190" s="2" t="str">
        <f t="shared" si="29"/>
        <v xml:space="preserve"> </v>
      </c>
      <c r="G190" s="7" t="str">
        <f t="shared" si="26"/>
        <v xml:space="preserve"> </v>
      </c>
      <c r="H190" s="7" t="str">
        <f t="shared" si="30"/>
        <v xml:space="preserve"> </v>
      </c>
      <c r="I190" s="7" t="str">
        <f t="shared" si="27"/>
        <v xml:space="preserve"> </v>
      </c>
      <c r="K190" s="1">
        <f>IF(OR(E190&lt;0,E190=" "),+'Existing Bldg Comparison'!$C$17/$F$10,-E190+'Existing Bldg Comparison'!$C$17/$F$10-H190)</f>
        <v>3333.3333333333335</v>
      </c>
      <c r="L190" s="16">
        <f t="shared" si="31"/>
        <v>14.333333333333366</v>
      </c>
      <c r="M190" s="7">
        <f t="shared" si="32"/>
        <v>119840.19315399611</v>
      </c>
      <c r="N190" s="9" t="str">
        <f>IF(AND(M190&gt;0,M189&lt;0),L190-((M190/'Existing Bldg Comparison'!$C$17))," ")</f>
        <v xml:space="preserve"> </v>
      </c>
    </row>
    <row r="191" spans="2:14" ht="20.100000000000001" customHeight="1" x14ac:dyDescent="0.25">
      <c r="B191" s="1"/>
      <c r="C191" s="2">
        <f t="shared" si="28"/>
        <v>0</v>
      </c>
      <c r="D191" s="7" t="str">
        <f t="shared" si="24"/>
        <v xml:space="preserve"> </v>
      </c>
      <c r="E191" s="2" t="str">
        <f t="shared" si="25"/>
        <v xml:space="preserve"> </v>
      </c>
      <c r="F191" s="2" t="str">
        <f t="shared" si="29"/>
        <v xml:space="preserve"> </v>
      </c>
      <c r="G191" s="7" t="str">
        <f t="shared" si="26"/>
        <v xml:space="preserve"> </v>
      </c>
      <c r="H191" s="7" t="str">
        <f t="shared" si="30"/>
        <v xml:space="preserve"> </v>
      </c>
      <c r="I191" s="7" t="str">
        <f t="shared" si="27"/>
        <v xml:space="preserve"> </v>
      </c>
      <c r="K191" s="1">
        <f>IF(OR(E191&lt;0,E191=" "),+'Existing Bldg Comparison'!$C$17/$F$10,-E191+'Existing Bldg Comparison'!$C$17/$F$10-H191)</f>
        <v>3333.3333333333335</v>
      </c>
      <c r="L191" s="16">
        <f t="shared" si="31"/>
        <v>14.4166666666667</v>
      </c>
      <c r="M191" s="7">
        <f t="shared" si="32"/>
        <v>123173.52648732944</v>
      </c>
      <c r="N191" s="9" t="str">
        <f>IF(AND(M191&gt;0,M190&lt;0),L191-((M191/'Existing Bldg Comparison'!$C$17))," ")</f>
        <v xml:space="preserve"> </v>
      </c>
    </row>
    <row r="192" spans="2:14" ht="20.100000000000001" customHeight="1" x14ac:dyDescent="0.25">
      <c r="B192" s="1"/>
      <c r="C192" s="2">
        <f t="shared" si="28"/>
        <v>0</v>
      </c>
      <c r="D192" s="7" t="str">
        <f t="shared" si="24"/>
        <v xml:space="preserve"> </v>
      </c>
      <c r="E192" s="2" t="str">
        <f t="shared" si="25"/>
        <v xml:space="preserve"> </v>
      </c>
      <c r="F192" s="2" t="str">
        <f t="shared" si="29"/>
        <v xml:space="preserve"> </v>
      </c>
      <c r="G192" s="7" t="str">
        <f t="shared" si="26"/>
        <v xml:space="preserve"> </v>
      </c>
      <c r="H192" s="7" t="str">
        <f t="shared" si="30"/>
        <v xml:space="preserve"> </v>
      </c>
      <c r="I192" s="7" t="str">
        <f t="shared" si="27"/>
        <v xml:space="preserve"> </v>
      </c>
      <c r="K192" s="1">
        <f>IF(OR(E192&lt;0,E192=" "),+'Existing Bldg Comparison'!$C$17/$F$10,-E192+'Existing Bldg Comparison'!$C$17/$F$10-H192)</f>
        <v>3333.3333333333335</v>
      </c>
      <c r="L192" s="16">
        <f t="shared" si="31"/>
        <v>14.500000000000034</v>
      </c>
      <c r="M192" s="7">
        <f t="shared" si="32"/>
        <v>126506.85982066276</v>
      </c>
      <c r="N192" s="9" t="str">
        <f>IF(AND(M192&gt;0,M191&lt;0),L192-((M192/'Existing Bldg Comparison'!$C$17))," ")</f>
        <v xml:space="preserve"> </v>
      </c>
    </row>
    <row r="193" spans="2:14" ht="20.100000000000001" customHeight="1" x14ac:dyDescent="0.25">
      <c r="B193" s="1"/>
      <c r="C193" s="2">
        <f t="shared" si="28"/>
        <v>0</v>
      </c>
      <c r="D193" s="7" t="str">
        <f t="shared" si="24"/>
        <v xml:space="preserve"> </v>
      </c>
      <c r="E193" s="2" t="str">
        <f t="shared" si="25"/>
        <v xml:space="preserve"> </v>
      </c>
      <c r="F193" s="2" t="str">
        <f t="shared" si="29"/>
        <v xml:space="preserve"> </v>
      </c>
      <c r="G193" s="7" t="str">
        <f t="shared" si="26"/>
        <v xml:space="preserve"> </v>
      </c>
      <c r="H193" s="7" t="str">
        <f t="shared" si="30"/>
        <v xml:space="preserve"> </v>
      </c>
      <c r="I193" s="7" t="str">
        <f t="shared" si="27"/>
        <v xml:space="preserve"> </v>
      </c>
      <c r="K193" s="1">
        <f>IF(OR(E193&lt;0,E193=" "),+'Existing Bldg Comparison'!$C$17/$F$10,-E193+'Existing Bldg Comparison'!$C$17/$F$10-H193)</f>
        <v>3333.3333333333335</v>
      </c>
      <c r="L193" s="16">
        <f t="shared" si="31"/>
        <v>14.583333333333368</v>
      </c>
      <c r="M193" s="7">
        <f t="shared" si="32"/>
        <v>129840.19315399609</v>
      </c>
      <c r="N193" s="9" t="str">
        <f>IF(AND(M193&gt;0,M192&lt;0),L193-((M193/'Existing Bldg Comparison'!$C$17))," ")</f>
        <v xml:space="preserve"> </v>
      </c>
    </row>
    <row r="194" spans="2:14" ht="20.100000000000001" customHeight="1" x14ac:dyDescent="0.25">
      <c r="B194" s="1"/>
      <c r="C194" s="2">
        <f t="shared" si="28"/>
        <v>0</v>
      </c>
      <c r="D194" s="7" t="str">
        <f t="shared" si="24"/>
        <v xml:space="preserve"> </v>
      </c>
      <c r="E194" s="2" t="str">
        <f t="shared" si="25"/>
        <v xml:space="preserve"> </v>
      </c>
      <c r="F194" s="2" t="str">
        <f t="shared" si="29"/>
        <v xml:space="preserve"> </v>
      </c>
      <c r="G194" s="7" t="str">
        <f t="shared" si="26"/>
        <v xml:space="preserve"> </v>
      </c>
      <c r="H194" s="7" t="str">
        <f t="shared" si="30"/>
        <v xml:space="preserve"> </v>
      </c>
      <c r="I194" s="7" t="str">
        <f t="shared" si="27"/>
        <v xml:space="preserve"> </v>
      </c>
      <c r="K194" s="1">
        <f>IF(OR(E194&lt;0,E194=" "),+'Existing Bldg Comparison'!$C$17/$F$10,-E194+'Existing Bldg Comparison'!$C$17/$F$10-H194)</f>
        <v>3333.3333333333335</v>
      </c>
      <c r="L194" s="16">
        <f t="shared" si="31"/>
        <v>14.666666666666702</v>
      </c>
      <c r="M194" s="7">
        <f t="shared" si="32"/>
        <v>133173.52648732942</v>
      </c>
      <c r="N194" s="9" t="str">
        <f>IF(AND(M194&gt;0,M193&lt;0),L194-((M194/'Existing Bldg Comparison'!$C$17))," ")</f>
        <v xml:space="preserve"> </v>
      </c>
    </row>
    <row r="195" spans="2:14" ht="20.100000000000001" customHeight="1" x14ac:dyDescent="0.25">
      <c r="B195" s="1"/>
      <c r="C195" s="2">
        <f t="shared" si="28"/>
        <v>0</v>
      </c>
      <c r="D195" s="7" t="str">
        <f t="shared" si="24"/>
        <v xml:space="preserve"> </v>
      </c>
      <c r="E195" s="2" t="str">
        <f t="shared" si="25"/>
        <v xml:space="preserve"> </v>
      </c>
      <c r="F195" s="2" t="str">
        <f t="shared" si="29"/>
        <v xml:space="preserve"> </v>
      </c>
      <c r="G195" s="7" t="str">
        <f t="shared" si="26"/>
        <v xml:space="preserve"> </v>
      </c>
      <c r="H195" s="7" t="str">
        <f t="shared" si="30"/>
        <v xml:space="preserve"> </v>
      </c>
      <c r="I195" s="7" t="str">
        <f t="shared" si="27"/>
        <v xml:space="preserve"> </v>
      </c>
      <c r="K195" s="1">
        <f>IF(OR(E195&lt;0,E195=" "),+'Existing Bldg Comparison'!$C$17/$F$10,-E195+'Existing Bldg Comparison'!$C$17/$F$10-H195)</f>
        <v>3333.3333333333335</v>
      </c>
      <c r="L195" s="16">
        <f t="shared" si="31"/>
        <v>14.750000000000036</v>
      </c>
      <c r="M195" s="7">
        <f t="shared" si="32"/>
        <v>136506.85982066276</v>
      </c>
      <c r="N195" s="9" t="str">
        <f>IF(AND(M195&gt;0,M194&lt;0),L195-((M195/'Existing Bldg Comparison'!$C$17))," ")</f>
        <v xml:space="preserve"> </v>
      </c>
    </row>
    <row r="196" spans="2:14" ht="20.100000000000001" customHeight="1" x14ac:dyDescent="0.25">
      <c r="B196" s="1"/>
      <c r="C196" s="2">
        <f t="shared" si="28"/>
        <v>0</v>
      </c>
      <c r="D196" s="7" t="str">
        <f t="shared" si="24"/>
        <v xml:space="preserve"> </v>
      </c>
      <c r="E196" s="2" t="str">
        <f t="shared" si="25"/>
        <v xml:space="preserve"> </v>
      </c>
      <c r="F196" s="2" t="str">
        <f t="shared" si="29"/>
        <v xml:space="preserve"> </v>
      </c>
      <c r="G196" s="7" t="str">
        <f t="shared" si="26"/>
        <v xml:space="preserve"> </v>
      </c>
      <c r="H196" s="7" t="str">
        <f t="shared" si="30"/>
        <v xml:space="preserve"> </v>
      </c>
      <c r="I196" s="7" t="str">
        <f t="shared" si="27"/>
        <v xml:space="preserve"> </v>
      </c>
      <c r="K196" s="1">
        <f>IF(OR(E196&lt;0,E196=" "),+'Existing Bldg Comparison'!$C$17/$F$10,-E196+'Existing Bldg Comparison'!$C$17/$F$10-H196)</f>
        <v>3333.3333333333335</v>
      </c>
      <c r="L196" s="16">
        <f t="shared" si="31"/>
        <v>14.833333333333369</v>
      </c>
      <c r="M196" s="7">
        <f t="shared" si="32"/>
        <v>139840.19315399611</v>
      </c>
      <c r="N196" s="9" t="str">
        <f>IF(AND(M196&gt;0,M195&lt;0),L196-((M196/'Existing Bldg Comparison'!$C$17))," ")</f>
        <v xml:space="preserve"> </v>
      </c>
    </row>
    <row r="197" spans="2:14" ht="20.100000000000001" customHeight="1" x14ac:dyDescent="0.25">
      <c r="B197" s="1"/>
      <c r="C197" s="2">
        <f t="shared" si="28"/>
        <v>0</v>
      </c>
      <c r="D197" s="7" t="str">
        <f t="shared" si="24"/>
        <v xml:space="preserve"> </v>
      </c>
      <c r="E197" s="2" t="str">
        <f t="shared" si="25"/>
        <v xml:space="preserve"> </v>
      </c>
      <c r="F197" s="2" t="str">
        <f t="shared" si="29"/>
        <v xml:space="preserve"> </v>
      </c>
      <c r="G197" s="7" t="str">
        <f t="shared" si="26"/>
        <v xml:space="preserve"> </v>
      </c>
      <c r="H197" s="7" t="str">
        <f t="shared" si="30"/>
        <v xml:space="preserve"> </v>
      </c>
      <c r="I197" s="7" t="str">
        <f t="shared" si="27"/>
        <v xml:space="preserve"> </v>
      </c>
      <c r="K197" s="1">
        <f>IF(OR(E197&lt;0,E197=" "),+'Existing Bldg Comparison'!$C$17/$F$10,-E197+'Existing Bldg Comparison'!$C$17/$F$10-H197)</f>
        <v>3333.3333333333335</v>
      </c>
      <c r="L197" s="16">
        <f t="shared" si="31"/>
        <v>14.916666666666703</v>
      </c>
      <c r="M197" s="7">
        <f t="shared" si="32"/>
        <v>143173.52648732945</v>
      </c>
      <c r="N197" s="9" t="str">
        <f>IF(AND(M197&gt;0,M196&lt;0),L197-((M197/'Existing Bldg Comparison'!$C$17))," ")</f>
        <v xml:space="preserve"> </v>
      </c>
    </row>
    <row r="198" spans="2:14" ht="20.100000000000001" customHeight="1" x14ac:dyDescent="0.25">
      <c r="B198" s="1"/>
      <c r="C198" s="2">
        <f t="shared" si="28"/>
        <v>0</v>
      </c>
      <c r="D198" s="7" t="str">
        <f t="shared" si="24"/>
        <v xml:space="preserve"> </v>
      </c>
      <c r="E198" s="2" t="str">
        <f t="shared" si="25"/>
        <v xml:space="preserve"> </v>
      </c>
      <c r="F198" s="2" t="str">
        <f t="shared" si="29"/>
        <v xml:space="preserve"> </v>
      </c>
      <c r="G198" s="7" t="str">
        <f t="shared" si="26"/>
        <v xml:space="preserve"> </v>
      </c>
      <c r="H198" s="7" t="str">
        <f t="shared" si="30"/>
        <v xml:space="preserve"> </v>
      </c>
      <c r="I198" s="7" t="str">
        <f t="shared" si="27"/>
        <v xml:space="preserve"> </v>
      </c>
      <c r="K198" s="1">
        <f>IF(OR(E198&lt;0,E198=" "),+'Existing Bldg Comparison'!$C$17/$F$10,-E198+'Existing Bldg Comparison'!$C$17/$F$10-H198)</f>
        <v>3333.3333333333335</v>
      </c>
      <c r="L198" s="16">
        <f t="shared" si="31"/>
        <v>15.000000000000037</v>
      </c>
      <c r="M198" s="7">
        <f t="shared" si="32"/>
        <v>146506.85982066279</v>
      </c>
      <c r="N198" s="9" t="str">
        <f>IF(AND(M198&gt;0,M197&lt;0),L198-((M198/'Existing Bldg Comparison'!$C$17))," ")</f>
        <v xml:space="preserve"> </v>
      </c>
    </row>
    <row r="199" spans="2:14" ht="20.100000000000001" customHeight="1" x14ac:dyDescent="0.25">
      <c r="B199" s="1"/>
      <c r="C199" s="2">
        <f t="shared" si="28"/>
        <v>0</v>
      </c>
      <c r="D199" s="7" t="str">
        <f t="shared" si="24"/>
        <v xml:space="preserve"> </v>
      </c>
      <c r="E199" s="2" t="str">
        <f t="shared" si="25"/>
        <v xml:space="preserve"> </v>
      </c>
      <c r="F199" s="2" t="str">
        <f t="shared" si="29"/>
        <v xml:space="preserve"> </v>
      </c>
      <c r="G199" s="7" t="str">
        <f t="shared" si="26"/>
        <v xml:space="preserve"> </v>
      </c>
      <c r="H199" s="7" t="str">
        <f t="shared" si="30"/>
        <v xml:space="preserve"> </v>
      </c>
      <c r="I199" s="7" t="str">
        <f t="shared" si="27"/>
        <v xml:space="preserve"> </v>
      </c>
      <c r="K199" s="1">
        <f>IF(OR(E199&lt;0,E199=" "),+'Existing Bldg Comparison'!$C$17/$F$10,-E199+'Existing Bldg Comparison'!$C$17/$F$10-H199)</f>
        <v>3333.3333333333335</v>
      </c>
      <c r="L199" s="16">
        <f t="shared" si="31"/>
        <v>15.083333333333371</v>
      </c>
      <c r="M199" s="7">
        <f t="shared" si="32"/>
        <v>149840.19315399614</v>
      </c>
      <c r="N199" s="9" t="str">
        <f>IF(AND(M199&gt;0,M198&lt;0),L199-((M199/'Existing Bldg Comparison'!$C$17))," ")</f>
        <v xml:space="preserve"> </v>
      </c>
    </row>
    <row r="200" spans="2:14" ht="20.100000000000001" customHeight="1" x14ac:dyDescent="0.25">
      <c r="B200" s="1"/>
      <c r="C200" s="2">
        <f t="shared" si="28"/>
        <v>0</v>
      </c>
      <c r="D200" s="7" t="str">
        <f t="shared" si="24"/>
        <v xml:space="preserve"> </v>
      </c>
      <c r="E200" s="2" t="str">
        <f t="shared" si="25"/>
        <v xml:space="preserve"> </v>
      </c>
      <c r="F200" s="2" t="str">
        <f t="shared" si="29"/>
        <v xml:space="preserve"> </v>
      </c>
      <c r="G200" s="7" t="str">
        <f t="shared" si="26"/>
        <v xml:space="preserve"> </v>
      </c>
      <c r="H200" s="7" t="str">
        <f t="shared" si="30"/>
        <v xml:space="preserve"> </v>
      </c>
      <c r="I200" s="7" t="str">
        <f t="shared" si="27"/>
        <v xml:space="preserve"> </v>
      </c>
      <c r="K200" s="1">
        <f>IF(OR(E200&lt;0,E200=" "),+'Existing Bldg Comparison'!$C$17/$F$10,-E200+'Existing Bldg Comparison'!$C$17/$F$10-H200)</f>
        <v>3333.3333333333335</v>
      </c>
      <c r="L200" s="16">
        <f t="shared" si="31"/>
        <v>15.166666666666705</v>
      </c>
      <c r="M200" s="7">
        <f t="shared" si="32"/>
        <v>153173.52648732948</v>
      </c>
      <c r="N200" s="9" t="str">
        <f>IF(AND(M200&gt;0,M199&lt;0),L200-((M200/'Existing Bldg Comparison'!$C$17))," ")</f>
        <v xml:space="preserve"> </v>
      </c>
    </row>
    <row r="201" spans="2:14" ht="20.100000000000001" customHeight="1" x14ac:dyDescent="0.25">
      <c r="B201" s="1"/>
      <c r="C201" s="2">
        <f t="shared" si="28"/>
        <v>0</v>
      </c>
      <c r="D201" s="7" t="str">
        <f t="shared" si="24"/>
        <v xml:space="preserve"> </v>
      </c>
      <c r="E201" s="2" t="str">
        <f t="shared" si="25"/>
        <v xml:space="preserve"> </v>
      </c>
      <c r="F201" s="2" t="str">
        <f t="shared" si="29"/>
        <v xml:space="preserve"> </v>
      </c>
      <c r="G201" s="7" t="str">
        <f t="shared" si="26"/>
        <v xml:space="preserve"> </v>
      </c>
      <c r="H201" s="7" t="str">
        <f t="shared" si="30"/>
        <v xml:space="preserve"> </v>
      </c>
      <c r="I201" s="7" t="str">
        <f t="shared" si="27"/>
        <v xml:space="preserve"> </v>
      </c>
      <c r="K201" s="1">
        <f>IF(OR(E201&lt;0,E201=" "),+'Existing Bldg Comparison'!$C$17/$F$10,-E201+'Existing Bldg Comparison'!$C$17/$F$10-H201)</f>
        <v>3333.3333333333335</v>
      </c>
      <c r="L201" s="16">
        <f t="shared" si="31"/>
        <v>15.250000000000039</v>
      </c>
      <c r="M201" s="7">
        <f t="shared" si="32"/>
        <v>156506.85982066282</v>
      </c>
      <c r="N201" s="9" t="str">
        <f>IF(AND(M201&gt;0,M200&lt;0),L201-((M201/'Existing Bldg Comparison'!$C$17))," ")</f>
        <v xml:space="preserve"> </v>
      </c>
    </row>
    <row r="202" spans="2:14" ht="20.100000000000001" customHeight="1" x14ac:dyDescent="0.25">
      <c r="B202" s="1"/>
      <c r="C202" s="2">
        <f t="shared" si="28"/>
        <v>0</v>
      </c>
      <c r="D202" s="7" t="str">
        <f t="shared" si="24"/>
        <v xml:space="preserve"> </v>
      </c>
      <c r="E202" s="2" t="str">
        <f t="shared" si="25"/>
        <v xml:space="preserve"> </v>
      </c>
      <c r="F202" s="2" t="str">
        <f t="shared" si="29"/>
        <v xml:space="preserve"> </v>
      </c>
      <c r="G202" s="7" t="str">
        <f t="shared" si="26"/>
        <v xml:space="preserve"> </v>
      </c>
      <c r="H202" s="7" t="str">
        <f t="shared" si="30"/>
        <v xml:space="preserve"> </v>
      </c>
      <c r="I202" s="7" t="str">
        <f t="shared" si="27"/>
        <v xml:space="preserve"> </v>
      </c>
      <c r="K202" s="1">
        <f>IF(OR(E202&lt;0,E202=" "),+'Existing Bldg Comparison'!$C$17/$F$10,-E202+'Existing Bldg Comparison'!$C$17/$F$10-H202)</f>
        <v>3333.3333333333335</v>
      </c>
      <c r="L202" s="16">
        <f t="shared" si="31"/>
        <v>15.333333333333373</v>
      </c>
      <c r="M202" s="7">
        <f t="shared" si="32"/>
        <v>159840.19315399617</v>
      </c>
      <c r="N202" s="9" t="str">
        <f>IF(AND(M202&gt;0,M201&lt;0),L202-((M202/'Existing Bldg Comparison'!$C$17))," ")</f>
        <v xml:space="preserve"> </v>
      </c>
    </row>
    <row r="203" spans="2:14" ht="20.100000000000001" customHeight="1" x14ac:dyDescent="0.25">
      <c r="B203" s="1"/>
      <c r="C203" s="2">
        <f t="shared" si="28"/>
        <v>0</v>
      </c>
      <c r="D203" s="7" t="str">
        <f t="shared" si="24"/>
        <v xml:space="preserve"> </v>
      </c>
      <c r="E203" s="2" t="str">
        <f t="shared" si="25"/>
        <v xml:space="preserve"> </v>
      </c>
      <c r="F203" s="2" t="str">
        <f t="shared" si="29"/>
        <v xml:space="preserve"> </v>
      </c>
      <c r="G203" s="7" t="str">
        <f t="shared" si="26"/>
        <v xml:space="preserve"> </v>
      </c>
      <c r="H203" s="7" t="str">
        <f t="shared" si="30"/>
        <v xml:space="preserve"> </v>
      </c>
      <c r="I203" s="7" t="str">
        <f t="shared" si="27"/>
        <v xml:space="preserve"> </v>
      </c>
      <c r="K203" s="1">
        <f>IF(OR(E203&lt;0,E203=" "),+'Existing Bldg Comparison'!$C$17/$F$10,-E203+'Existing Bldg Comparison'!$C$17/$F$10-H203)</f>
        <v>3333.3333333333335</v>
      </c>
      <c r="L203" s="16">
        <f t="shared" si="31"/>
        <v>15.416666666666707</v>
      </c>
      <c r="M203" s="7">
        <f t="shared" si="32"/>
        <v>163173.52648732951</v>
      </c>
      <c r="N203" s="9" t="str">
        <f>IF(AND(M203&gt;0,M202&lt;0),L203-((M203/'Existing Bldg Comparison'!$C$17))," ")</f>
        <v xml:space="preserve"> </v>
      </c>
    </row>
    <row r="204" spans="2:14" ht="20.100000000000001" customHeight="1" x14ac:dyDescent="0.25">
      <c r="B204" s="1"/>
      <c r="C204" s="2">
        <f t="shared" si="28"/>
        <v>0</v>
      </c>
      <c r="D204" s="7" t="str">
        <f t="shared" si="24"/>
        <v xml:space="preserve"> </v>
      </c>
      <c r="E204" s="2" t="str">
        <f t="shared" si="25"/>
        <v xml:space="preserve"> </v>
      </c>
      <c r="F204" s="2" t="str">
        <f t="shared" si="29"/>
        <v xml:space="preserve"> </v>
      </c>
      <c r="G204" s="7" t="str">
        <f t="shared" si="26"/>
        <v xml:space="preserve"> </v>
      </c>
      <c r="H204" s="7" t="str">
        <f t="shared" si="30"/>
        <v xml:space="preserve"> </v>
      </c>
      <c r="I204" s="7" t="str">
        <f t="shared" si="27"/>
        <v xml:space="preserve"> </v>
      </c>
      <c r="K204" s="1">
        <f>IF(OR(E204&lt;0,E204=" "),+'Existing Bldg Comparison'!$C$17/$F$10,-E204+'Existing Bldg Comparison'!$C$17/$F$10-H204)</f>
        <v>3333.3333333333335</v>
      </c>
      <c r="L204" s="16">
        <f t="shared" si="31"/>
        <v>15.500000000000041</v>
      </c>
      <c r="M204" s="7">
        <f t="shared" si="32"/>
        <v>166506.85982066285</v>
      </c>
      <c r="N204" s="9" t="str">
        <f>IF(AND(M204&gt;0,M203&lt;0),L204-((M204/'Existing Bldg Comparison'!$C$17))," ")</f>
        <v xml:space="preserve"> </v>
      </c>
    </row>
    <row r="205" spans="2:14" ht="20.100000000000001" customHeight="1" x14ac:dyDescent="0.25">
      <c r="B205" s="1"/>
      <c r="C205" s="2">
        <f t="shared" si="28"/>
        <v>0</v>
      </c>
      <c r="D205" s="7" t="str">
        <f t="shared" si="24"/>
        <v xml:space="preserve"> </v>
      </c>
      <c r="E205" s="2" t="str">
        <f t="shared" si="25"/>
        <v xml:space="preserve"> </v>
      </c>
      <c r="F205" s="2" t="str">
        <f t="shared" si="29"/>
        <v xml:space="preserve"> </v>
      </c>
      <c r="G205" s="7" t="str">
        <f t="shared" si="26"/>
        <v xml:space="preserve"> </v>
      </c>
      <c r="H205" s="7" t="str">
        <f t="shared" si="30"/>
        <v xml:space="preserve"> </v>
      </c>
      <c r="I205" s="7" t="str">
        <f t="shared" si="27"/>
        <v xml:space="preserve"> </v>
      </c>
      <c r="K205" s="1">
        <f>IF(OR(E205&lt;0,E205=" "),+'Existing Bldg Comparison'!$C$17/$F$10,-E205+'Existing Bldg Comparison'!$C$17/$F$10-H205)</f>
        <v>3333.3333333333335</v>
      </c>
      <c r="L205" s="16">
        <f t="shared" si="31"/>
        <v>15.583333333333375</v>
      </c>
      <c r="M205" s="7">
        <f t="shared" si="32"/>
        <v>169840.1931539962</v>
      </c>
      <c r="N205" s="9" t="str">
        <f>IF(AND(M205&gt;0,M204&lt;0),L205-((M205/'Existing Bldg Comparison'!$C$17))," ")</f>
        <v xml:space="preserve"> </v>
      </c>
    </row>
    <row r="206" spans="2:14" ht="20.100000000000001" customHeight="1" x14ac:dyDescent="0.25">
      <c r="B206" s="1"/>
      <c r="C206" s="2">
        <f t="shared" si="28"/>
        <v>0</v>
      </c>
      <c r="D206" s="7" t="str">
        <f t="shared" si="24"/>
        <v xml:space="preserve"> </v>
      </c>
      <c r="E206" s="2" t="str">
        <f t="shared" si="25"/>
        <v xml:space="preserve"> </v>
      </c>
      <c r="F206" s="2" t="str">
        <f t="shared" si="29"/>
        <v xml:space="preserve"> </v>
      </c>
      <c r="G206" s="7" t="str">
        <f t="shared" si="26"/>
        <v xml:space="preserve"> </v>
      </c>
      <c r="H206" s="7" t="str">
        <f t="shared" si="30"/>
        <v xml:space="preserve"> </v>
      </c>
      <c r="I206" s="7" t="str">
        <f t="shared" si="27"/>
        <v xml:space="preserve"> </v>
      </c>
      <c r="K206" s="1">
        <f>IF(OR(E206&lt;0,E206=" "),+'Existing Bldg Comparison'!$C$17/$F$10,-E206+'Existing Bldg Comparison'!$C$17/$F$10-H206)</f>
        <v>3333.3333333333335</v>
      </c>
      <c r="L206" s="16">
        <f t="shared" si="31"/>
        <v>15.666666666666709</v>
      </c>
      <c r="M206" s="7">
        <f t="shared" si="32"/>
        <v>173173.52648732954</v>
      </c>
      <c r="N206" s="9" t="str">
        <f>IF(AND(M206&gt;0,M205&lt;0),L206-((M206/'Existing Bldg Comparison'!$C$17))," ")</f>
        <v xml:space="preserve"> </v>
      </c>
    </row>
    <row r="207" spans="2:14" ht="20.100000000000001" customHeight="1" x14ac:dyDescent="0.25">
      <c r="B207" s="1"/>
      <c r="C207" s="2">
        <f t="shared" si="28"/>
        <v>0</v>
      </c>
      <c r="D207" s="7" t="str">
        <f t="shared" si="24"/>
        <v xml:space="preserve"> </v>
      </c>
      <c r="E207" s="2" t="str">
        <f t="shared" si="25"/>
        <v xml:space="preserve"> </v>
      </c>
      <c r="F207" s="2" t="str">
        <f t="shared" si="29"/>
        <v xml:space="preserve"> </v>
      </c>
      <c r="G207" s="7" t="str">
        <f t="shared" si="26"/>
        <v xml:space="preserve"> </v>
      </c>
      <c r="H207" s="7" t="str">
        <f t="shared" si="30"/>
        <v xml:space="preserve"> </v>
      </c>
      <c r="I207" s="7" t="str">
        <f t="shared" si="27"/>
        <v xml:space="preserve"> </v>
      </c>
      <c r="K207" s="1">
        <f>IF(OR(E207&lt;0,E207=" "),+'Existing Bldg Comparison'!$C$17/$F$10,-E207+'Existing Bldg Comparison'!$C$17/$F$10-H207)</f>
        <v>3333.3333333333335</v>
      </c>
      <c r="L207" s="16">
        <f t="shared" si="31"/>
        <v>15.750000000000043</v>
      </c>
      <c r="M207" s="7">
        <f t="shared" si="32"/>
        <v>176506.85982066288</v>
      </c>
      <c r="N207" s="9" t="str">
        <f>IF(AND(M207&gt;0,M206&lt;0),L207-((M207/'Existing Bldg Comparison'!$C$17))," ")</f>
        <v xml:space="preserve"> </v>
      </c>
    </row>
    <row r="208" spans="2:14" ht="20.100000000000001" customHeight="1" x14ac:dyDescent="0.25">
      <c r="B208" s="1"/>
      <c r="C208" s="2">
        <f t="shared" si="28"/>
        <v>0</v>
      </c>
      <c r="D208" s="7" t="str">
        <f t="shared" si="24"/>
        <v xml:space="preserve"> </v>
      </c>
      <c r="E208" s="2" t="str">
        <f t="shared" si="25"/>
        <v xml:space="preserve"> </v>
      </c>
      <c r="F208" s="2" t="str">
        <f t="shared" si="29"/>
        <v xml:space="preserve"> </v>
      </c>
      <c r="G208" s="7" t="str">
        <f t="shared" si="26"/>
        <v xml:space="preserve"> </v>
      </c>
      <c r="H208" s="7" t="str">
        <f t="shared" si="30"/>
        <v xml:space="preserve"> </v>
      </c>
      <c r="I208" s="7" t="str">
        <f t="shared" si="27"/>
        <v xml:space="preserve"> </v>
      </c>
      <c r="K208" s="1">
        <f>IF(OR(E208&lt;0,E208=" "),+'Existing Bldg Comparison'!$C$17/$F$10,-E208+'Existing Bldg Comparison'!$C$17/$F$10-H208)</f>
        <v>3333.3333333333335</v>
      </c>
      <c r="L208" s="16">
        <f t="shared" si="31"/>
        <v>15.833333333333377</v>
      </c>
      <c r="M208" s="7">
        <f t="shared" si="32"/>
        <v>179840.19315399622</v>
      </c>
      <c r="N208" s="9" t="str">
        <f>IF(AND(M208&gt;0,M207&lt;0),L208-((M208/'Existing Bldg Comparison'!$C$17))," ")</f>
        <v xml:space="preserve"> </v>
      </c>
    </row>
    <row r="209" spans="2:14" ht="20.100000000000001" customHeight="1" x14ac:dyDescent="0.25">
      <c r="B209" s="1"/>
      <c r="C209" s="2">
        <f t="shared" si="28"/>
        <v>0</v>
      </c>
      <c r="D209" s="7" t="str">
        <f t="shared" si="24"/>
        <v xml:space="preserve"> </v>
      </c>
      <c r="E209" s="2" t="str">
        <f t="shared" si="25"/>
        <v xml:space="preserve"> </v>
      </c>
      <c r="F209" s="2" t="str">
        <f t="shared" si="29"/>
        <v xml:space="preserve"> </v>
      </c>
      <c r="G209" s="7" t="str">
        <f t="shared" si="26"/>
        <v xml:space="preserve"> </v>
      </c>
      <c r="H209" s="7" t="str">
        <f t="shared" si="30"/>
        <v xml:space="preserve"> </v>
      </c>
      <c r="I209" s="7" t="str">
        <f t="shared" si="27"/>
        <v xml:space="preserve"> </v>
      </c>
      <c r="K209" s="1">
        <f>IF(OR(E209&lt;0,E209=" "),+'Existing Bldg Comparison'!$C$17/$F$10,-E209+'Existing Bldg Comparison'!$C$17/$F$10-H209)</f>
        <v>3333.3333333333335</v>
      </c>
      <c r="L209" s="16">
        <f t="shared" si="31"/>
        <v>15.91666666666671</v>
      </c>
      <c r="M209" s="7">
        <f t="shared" si="32"/>
        <v>183173.52648732957</v>
      </c>
      <c r="N209" s="9" t="str">
        <f>IF(AND(M209&gt;0,M208&lt;0),L209-((M209/'Existing Bldg Comparison'!$C$17))," ")</f>
        <v xml:space="preserve"> </v>
      </c>
    </row>
    <row r="210" spans="2:14" ht="20.100000000000001" customHeight="1" x14ac:dyDescent="0.25">
      <c r="B210" s="1"/>
      <c r="C210" s="2">
        <f t="shared" si="28"/>
        <v>0</v>
      </c>
      <c r="D210" s="7" t="str">
        <f t="shared" ref="D210:D273" si="33">IF(C210=0," ",+I209)</f>
        <v xml:space="preserve"> </v>
      </c>
      <c r="E210" s="2" t="str">
        <f t="shared" ref="E210:E273" si="34">IF(C210=0," ",+E209)</f>
        <v xml:space="preserve"> </v>
      </c>
      <c r="F210" s="2" t="str">
        <f t="shared" si="29"/>
        <v xml:space="preserve"> </v>
      </c>
      <c r="G210" s="7" t="str">
        <f t="shared" ref="G210:G273" si="35">IF(C210=0," ",E210-F210)</f>
        <v xml:space="preserve"> </v>
      </c>
      <c r="H210" s="7" t="str">
        <f t="shared" si="30"/>
        <v xml:space="preserve"> </v>
      </c>
      <c r="I210" s="7" t="str">
        <f t="shared" ref="I210:I273" si="36">IF(C210=0," ",D210-G210-H210)</f>
        <v xml:space="preserve"> </v>
      </c>
      <c r="K210" s="1">
        <f>IF(OR(E210&lt;0,E210=" "),+'Existing Bldg Comparison'!$C$17/$F$10,-E210+'Existing Bldg Comparison'!$C$17/$F$10-H210)</f>
        <v>3333.3333333333335</v>
      </c>
      <c r="L210" s="16">
        <f t="shared" si="31"/>
        <v>16.000000000000043</v>
      </c>
      <c r="M210" s="7">
        <f t="shared" si="32"/>
        <v>186506.85982066291</v>
      </c>
      <c r="N210" s="9" t="str">
        <f>IF(AND(M210&gt;0,M209&lt;0),L210-((M210/'Existing Bldg Comparison'!$C$17))," ")</f>
        <v xml:space="preserve"> </v>
      </c>
    </row>
    <row r="211" spans="2:14" ht="20.100000000000001" customHeight="1" x14ac:dyDescent="0.25">
      <c r="B211" s="1"/>
      <c r="C211" s="2">
        <f t="shared" si="28"/>
        <v>0</v>
      </c>
      <c r="D211" s="7" t="str">
        <f t="shared" si="33"/>
        <v xml:space="preserve"> </v>
      </c>
      <c r="E211" s="2" t="str">
        <f t="shared" si="34"/>
        <v xml:space="preserve"> </v>
      </c>
      <c r="F211" s="2" t="str">
        <f t="shared" si="29"/>
        <v xml:space="preserve"> </v>
      </c>
      <c r="G211" s="7" t="str">
        <f t="shared" si="35"/>
        <v xml:space="preserve"> </v>
      </c>
      <c r="H211" s="7" t="str">
        <f t="shared" si="30"/>
        <v xml:space="preserve"> </v>
      </c>
      <c r="I211" s="7" t="str">
        <f t="shared" si="36"/>
        <v xml:space="preserve"> </v>
      </c>
      <c r="K211" s="1">
        <f>IF(OR(E211&lt;0,E211=" "),+'Existing Bldg Comparison'!$C$17/$F$10,-E211+'Existing Bldg Comparison'!$C$17/$F$10-H211)</f>
        <v>3333.3333333333335</v>
      </c>
      <c r="L211" s="16">
        <f t="shared" si="31"/>
        <v>16.083333333333375</v>
      </c>
      <c r="M211" s="7">
        <f t="shared" si="32"/>
        <v>189840.19315399625</v>
      </c>
      <c r="N211" s="9" t="str">
        <f>IF(AND(M211&gt;0,M210&lt;0),L211-((M211/'Existing Bldg Comparison'!$C$17))," ")</f>
        <v xml:space="preserve"> </v>
      </c>
    </row>
    <row r="212" spans="2:14" ht="20.100000000000001" customHeight="1" x14ac:dyDescent="0.25">
      <c r="B212" s="1"/>
      <c r="C212" s="2">
        <f t="shared" ref="C212:C275" si="37">IF(OR(C211+1&gt;$F$8*$F$10,C211=0),0,C211+1)</f>
        <v>0</v>
      </c>
      <c r="D212" s="7" t="str">
        <f t="shared" si="33"/>
        <v xml:space="preserve"> </v>
      </c>
      <c r="E212" s="2" t="str">
        <f t="shared" si="34"/>
        <v xml:space="preserve"> </v>
      </c>
      <c r="F212" s="2" t="str">
        <f t="shared" ref="F212:F275" si="38">IF(C212=0," ",D212*($F$4/$F$10))</f>
        <v xml:space="preserve"> </v>
      </c>
      <c r="G212" s="7" t="str">
        <f t="shared" si="35"/>
        <v xml:space="preserve"> </v>
      </c>
      <c r="H212" s="7" t="str">
        <f t="shared" ref="H212:H275" si="39">IF(C212=0," ",IF(C212=$F$8*$F$10,I211-G212,0))</f>
        <v xml:space="preserve"> </v>
      </c>
      <c r="I212" s="7" t="str">
        <f t="shared" si="36"/>
        <v xml:space="preserve"> </v>
      </c>
      <c r="K212" s="1">
        <f>IF(OR(E212&lt;0,E212=" "),+'Existing Bldg Comparison'!$C$17/$F$10,-E212+'Existing Bldg Comparison'!$C$17/$F$10-H212)</f>
        <v>3333.3333333333335</v>
      </c>
      <c r="L212" s="16">
        <f t="shared" ref="L212:L275" si="40">L211+(1/$F$10)</f>
        <v>16.166666666666707</v>
      </c>
      <c r="M212" s="7">
        <f t="shared" si="32"/>
        <v>193173.5264873296</v>
      </c>
      <c r="N212" s="9" t="str">
        <f>IF(AND(M212&gt;0,M211&lt;0),L212-((M212/'Existing Bldg Comparison'!$C$17))," ")</f>
        <v xml:space="preserve"> </v>
      </c>
    </row>
    <row r="213" spans="2:14" ht="20.100000000000001" customHeight="1" x14ac:dyDescent="0.25">
      <c r="B213" s="1"/>
      <c r="C213" s="2">
        <f t="shared" si="37"/>
        <v>0</v>
      </c>
      <c r="D213" s="7" t="str">
        <f t="shared" si="33"/>
        <v xml:space="preserve"> </v>
      </c>
      <c r="E213" s="2" t="str">
        <f t="shared" si="34"/>
        <v xml:space="preserve"> </v>
      </c>
      <c r="F213" s="2" t="str">
        <f t="shared" si="38"/>
        <v xml:space="preserve"> </v>
      </c>
      <c r="G213" s="7" t="str">
        <f t="shared" si="35"/>
        <v xml:space="preserve"> </v>
      </c>
      <c r="H213" s="7" t="str">
        <f t="shared" si="39"/>
        <v xml:space="preserve"> </v>
      </c>
      <c r="I213" s="7" t="str">
        <f t="shared" si="36"/>
        <v xml:space="preserve"> </v>
      </c>
      <c r="K213" s="1">
        <f>IF(OR(E213&lt;0,E213=" "),+'Existing Bldg Comparison'!$C$17/$F$10,-E213+'Existing Bldg Comparison'!$C$17/$F$10-H213)</f>
        <v>3333.3333333333335</v>
      </c>
      <c r="L213" s="16">
        <f t="shared" si="40"/>
        <v>16.250000000000039</v>
      </c>
      <c r="M213" s="7">
        <f t="shared" si="32"/>
        <v>196506.85982066294</v>
      </c>
      <c r="N213" s="9" t="str">
        <f>IF(AND(M213&gt;0,M212&lt;0),L213-((M213/'Existing Bldg Comparison'!$C$17))," ")</f>
        <v xml:space="preserve"> </v>
      </c>
    </row>
    <row r="214" spans="2:14" ht="20.100000000000001" customHeight="1" x14ac:dyDescent="0.25">
      <c r="B214" s="1"/>
      <c r="C214" s="2">
        <f t="shared" si="37"/>
        <v>0</v>
      </c>
      <c r="D214" s="7" t="str">
        <f t="shared" si="33"/>
        <v xml:space="preserve"> </v>
      </c>
      <c r="E214" s="2" t="str">
        <f t="shared" si="34"/>
        <v xml:space="preserve"> </v>
      </c>
      <c r="F214" s="2" t="str">
        <f t="shared" si="38"/>
        <v xml:space="preserve"> </v>
      </c>
      <c r="G214" s="7" t="str">
        <f t="shared" si="35"/>
        <v xml:space="preserve"> </v>
      </c>
      <c r="H214" s="7" t="str">
        <f t="shared" si="39"/>
        <v xml:space="preserve"> </v>
      </c>
      <c r="I214" s="7" t="str">
        <f t="shared" si="36"/>
        <v xml:space="preserve"> </v>
      </c>
      <c r="K214" s="1">
        <f>IF(OR(E214&lt;0,E214=" "),+'Existing Bldg Comparison'!$C$17/$F$10,-E214+'Existing Bldg Comparison'!$C$17/$F$10-H214)</f>
        <v>3333.3333333333335</v>
      </c>
      <c r="L214" s="16">
        <f t="shared" si="40"/>
        <v>16.333333333333371</v>
      </c>
      <c r="M214" s="7">
        <f t="shared" si="32"/>
        <v>199840.19315399628</v>
      </c>
      <c r="N214" s="9" t="str">
        <f>IF(AND(M214&gt;0,M213&lt;0),L214-((M214/'Existing Bldg Comparison'!$C$17))," ")</f>
        <v xml:space="preserve"> </v>
      </c>
    </row>
    <row r="215" spans="2:14" ht="20.100000000000001" customHeight="1" x14ac:dyDescent="0.25">
      <c r="B215" s="1"/>
      <c r="C215" s="2">
        <f t="shared" si="37"/>
        <v>0</v>
      </c>
      <c r="D215" s="7" t="str">
        <f t="shared" si="33"/>
        <v xml:space="preserve"> </v>
      </c>
      <c r="E215" s="2" t="str">
        <f t="shared" si="34"/>
        <v xml:space="preserve"> </v>
      </c>
      <c r="F215" s="2" t="str">
        <f t="shared" si="38"/>
        <v xml:space="preserve"> </v>
      </c>
      <c r="G215" s="7" t="str">
        <f t="shared" si="35"/>
        <v xml:space="preserve"> </v>
      </c>
      <c r="H215" s="7" t="str">
        <f t="shared" si="39"/>
        <v xml:space="preserve"> </v>
      </c>
      <c r="I215" s="7" t="str">
        <f t="shared" si="36"/>
        <v xml:space="preserve"> </v>
      </c>
      <c r="K215" s="1">
        <f>IF(OR(E215&lt;0,E215=" "),+'Existing Bldg Comparison'!$C$17/$F$10,-E215+'Existing Bldg Comparison'!$C$17/$F$10-H215)</f>
        <v>3333.3333333333335</v>
      </c>
      <c r="L215" s="16">
        <f t="shared" si="40"/>
        <v>16.416666666666703</v>
      </c>
      <c r="M215" s="7">
        <f t="shared" si="32"/>
        <v>203173.52648732963</v>
      </c>
      <c r="N215" s="9" t="str">
        <f>IF(AND(M215&gt;0,M214&lt;0),L215-((M215/'Existing Bldg Comparison'!$C$17))," ")</f>
        <v xml:space="preserve"> </v>
      </c>
    </row>
    <row r="216" spans="2:14" ht="20.100000000000001" customHeight="1" x14ac:dyDescent="0.25">
      <c r="B216" s="1"/>
      <c r="C216" s="2">
        <f t="shared" si="37"/>
        <v>0</v>
      </c>
      <c r="D216" s="7" t="str">
        <f t="shared" si="33"/>
        <v xml:space="preserve"> </v>
      </c>
      <c r="E216" s="2" t="str">
        <f t="shared" si="34"/>
        <v xml:space="preserve"> </v>
      </c>
      <c r="F216" s="2" t="str">
        <f t="shared" si="38"/>
        <v xml:space="preserve"> </v>
      </c>
      <c r="G216" s="7" t="str">
        <f t="shared" si="35"/>
        <v xml:space="preserve"> </v>
      </c>
      <c r="H216" s="7" t="str">
        <f t="shared" si="39"/>
        <v xml:space="preserve"> </v>
      </c>
      <c r="I216" s="7" t="str">
        <f t="shared" si="36"/>
        <v xml:space="preserve"> </v>
      </c>
      <c r="K216" s="1">
        <f>IF(OR(E216&lt;0,E216=" "),+'Existing Bldg Comparison'!$C$17/$F$10,-E216+'Existing Bldg Comparison'!$C$17/$F$10-H216)</f>
        <v>3333.3333333333335</v>
      </c>
      <c r="L216" s="16">
        <f t="shared" si="40"/>
        <v>16.500000000000036</v>
      </c>
      <c r="M216" s="7">
        <f t="shared" si="32"/>
        <v>206506.85982066297</v>
      </c>
      <c r="N216" s="9" t="str">
        <f>IF(AND(M216&gt;0,M215&lt;0),L216-((M216/'Existing Bldg Comparison'!$C$17))," ")</f>
        <v xml:space="preserve"> </v>
      </c>
    </row>
    <row r="217" spans="2:14" ht="20.100000000000001" customHeight="1" x14ac:dyDescent="0.25">
      <c r="B217" s="1"/>
      <c r="C217" s="2">
        <f t="shared" si="37"/>
        <v>0</v>
      </c>
      <c r="D217" s="7" t="str">
        <f t="shared" si="33"/>
        <v xml:space="preserve"> </v>
      </c>
      <c r="E217" s="2" t="str">
        <f t="shared" si="34"/>
        <v xml:space="preserve"> </v>
      </c>
      <c r="F217" s="2" t="str">
        <f t="shared" si="38"/>
        <v xml:space="preserve"> </v>
      </c>
      <c r="G217" s="7" t="str">
        <f t="shared" si="35"/>
        <v xml:space="preserve"> </v>
      </c>
      <c r="H217" s="7" t="str">
        <f t="shared" si="39"/>
        <v xml:space="preserve"> </v>
      </c>
      <c r="I217" s="7" t="str">
        <f t="shared" si="36"/>
        <v xml:space="preserve"> </v>
      </c>
      <c r="K217" s="1">
        <f>IF(OR(E217&lt;0,E217=" "),+'Existing Bldg Comparison'!$C$17/$F$10,-E217+'Existing Bldg Comparison'!$C$17/$F$10-H217)</f>
        <v>3333.3333333333335</v>
      </c>
      <c r="L217" s="16">
        <f t="shared" si="40"/>
        <v>16.583333333333368</v>
      </c>
      <c r="M217" s="7">
        <f t="shared" si="32"/>
        <v>209840.19315399631</v>
      </c>
      <c r="N217" s="9" t="str">
        <f>IF(AND(M217&gt;0,M216&lt;0),L217-((M217/'Existing Bldg Comparison'!$C$17))," ")</f>
        <v xml:space="preserve"> </v>
      </c>
    </row>
    <row r="218" spans="2:14" ht="20.100000000000001" customHeight="1" x14ac:dyDescent="0.25">
      <c r="B218" s="1"/>
      <c r="C218" s="2">
        <f t="shared" si="37"/>
        <v>0</v>
      </c>
      <c r="D218" s="7" t="str">
        <f t="shared" si="33"/>
        <v xml:space="preserve"> </v>
      </c>
      <c r="E218" s="2" t="str">
        <f t="shared" si="34"/>
        <v xml:space="preserve"> </v>
      </c>
      <c r="F218" s="2" t="str">
        <f t="shared" si="38"/>
        <v xml:space="preserve"> </v>
      </c>
      <c r="G218" s="7" t="str">
        <f t="shared" si="35"/>
        <v xml:space="preserve"> </v>
      </c>
      <c r="H218" s="7" t="str">
        <f t="shared" si="39"/>
        <v xml:space="preserve"> </v>
      </c>
      <c r="I218" s="7" t="str">
        <f t="shared" si="36"/>
        <v xml:space="preserve"> </v>
      </c>
      <c r="K218" s="1">
        <f>IF(OR(E218&lt;0,E218=" "),+'Existing Bldg Comparison'!$C$17/$F$10,-E218+'Existing Bldg Comparison'!$C$17/$F$10-H218)</f>
        <v>3333.3333333333335</v>
      </c>
      <c r="L218" s="16">
        <f t="shared" si="40"/>
        <v>16.6666666666667</v>
      </c>
      <c r="M218" s="7">
        <f t="shared" si="32"/>
        <v>213173.52648732965</v>
      </c>
      <c r="N218" s="9" t="str">
        <f>IF(AND(M218&gt;0,M217&lt;0),L218-((M218/'Existing Bldg Comparison'!$C$17))," ")</f>
        <v xml:space="preserve"> </v>
      </c>
    </row>
    <row r="219" spans="2:14" ht="20.100000000000001" customHeight="1" x14ac:dyDescent="0.25">
      <c r="B219" s="1"/>
      <c r="C219" s="2">
        <f t="shared" si="37"/>
        <v>0</v>
      </c>
      <c r="D219" s="7" t="str">
        <f t="shared" si="33"/>
        <v xml:space="preserve"> </v>
      </c>
      <c r="E219" s="2" t="str">
        <f t="shared" si="34"/>
        <v xml:space="preserve"> </v>
      </c>
      <c r="F219" s="2" t="str">
        <f t="shared" si="38"/>
        <v xml:space="preserve"> </v>
      </c>
      <c r="G219" s="7" t="str">
        <f t="shared" si="35"/>
        <v xml:space="preserve"> </v>
      </c>
      <c r="H219" s="7" t="str">
        <f t="shared" si="39"/>
        <v xml:space="preserve"> </v>
      </c>
      <c r="I219" s="7" t="str">
        <f t="shared" si="36"/>
        <v xml:space="preserve"> </v>
      </c>
      <c r="K219" s="1">
        <f>IF(OR(E219&lt;0,E219=" "),+'Existing Bldg Comparison'!$C$17/$F$10,-E219+'Existing Bldg Comparison'!$C$17/$F$10-H219)</f>
        <v>3333.3333333333335</v>
      </c>
      <c r="L219" s="16">
        <f t="shared" si="40"/>
        <v>16.750000000000032</v>
      </c>
      <c r="M219" s="7">
        <f t="shared" si="32"/>
        <v>216506.859820663</v>
      </c>
      <c r="N219" s="9" t="str">
        <f>IF(AND(M219&gt;0,M218&lt;0),L219-((M219/'Existing Bldg Comparison'!$C$17))," ")</f>
        <v xml:space="preserve"> </v>
      </c>
    </row>
    <row r="220" spans="2:14" ht="20.100000000000001" customHeight="1" x14ac:dyDescent="0.25">
      <c r="B220" s="1"/>
      <c r="C220" s="2">
        <f t="shared" si="37"/>
        <v>0</v>
      </c>
      <c r="D220" s="7" t="str">
        <f t="shared" si="33"/>
        <v xml:space="preserve"> </v>
      </c>
      <c r="E220" s="2" t="str">
        <f t="shared" si="34"/>
        <v xml:space="preserve"> </v>
      </c>
      <c r="F220" s="2" t="str">
        <f t="shared" si="38"/>
        <v xml:space="preserve"> </v>
      </c>
      <c r="G220" s="7" t="str">
        <f t="shared" si="35"/>
        <v xml:space="preserve"> </v>
      </c>
      <c r="H220" s="7" t="str">
        <f t="shared" si="39"/>
        <v xml:space="preserve"> </v>
      </c>
      <c r="I220" s="7" t="str">
        <f t="shared" si="36"/>
        <v xml:space="preserve"> </v>
      </c>
      <c r="K220" s="1">
        <f>IF(OR(E220&lt;0,E220=" "),+'Existing Bldg Comparison'!$C$17/$F$10,-E220+'Existing Bldg Comparison'!$C$17/$F$10-H220)</f>
        <v>3333.3333333333335</v>
      </c>
      <c r="L220" s="16">
        <f t="shared" si="40"/>
        <v>16.833333333333364</v>
      </c>
      <c r="M220" s="7">
        <f t="shared" si="32"/>
        <v>219840.19315399634</v>
      </c>
      <c r="N220" s="9" t="str">
        <f>IF(AND(M220&gt;0,M219&lt;0),L220-((M220/'Existing Bldg Comparison'!$C$17))," ")</f>
        <v xml:space="preserve"> </v>
      </c>
    </row>
    <row r="221" spans="2:14" ht="20.100000000000001" customHeight="1" x14ac:dyDescent="0.25">
      <c r="B221" s="1"/>
      <c r="C221" s="2">
        <f t="shared" si="37"/>
        <v>0</v>
      </c>
      <c r="D221" s="7" t="str">
        <f t="shared" si="33"/>
        <v xml:space="preserve"> </v>
      </c>
      <c r="E221" s="2" t="str">
        <f t="shared" si="34"/>
        <v xml:space="preserve"> </v>
      </c>
      <c r="F221" s="2" t="str">
        <f t="shared" si="38"/>
        <v xml:space="preserve"> </v>
      </c>
      <c r="G221" s="7" t="str">
        <f t="shared" si="35"/>
        <v xml:space="preserve"> </v>
      </c>
      <c r="H221" s="7" t="str">
        <f t="shared" si="39"/>
        <v xml:space="preserve"> </v>
      </c>
      <c r="I221" s="7" t="str">
        <f t="shared" si="36"/>
        <v xml:space="preserve"> </v>
      </c>
      <c r="K221" s="1">
        <f>IF(OR(E221&lt;0,E221=" "),+'Existing Bldg Comparison'!$C$17/$F$10,-E221+'Existing Bldg Comparison'!$C$17/$F$10-H221)</f>
        <v>3333.3333333333335</v>
      </c>
      <c r="L221" s="16">
        <f t="shared" si="40"/>
        <v>16.916666666666696</v>
      </c>
      <c r="M221" s="7">
        <f t="shared" si="32"/>
        <v>223173.52648732968</v>
      </c>
      <c r="N221" s="9" t="str">
        <f>IF(AND(M221&gt;0,M220&lt;0),L221-((M221/'Existing Bldg Comparison'!$C$17))," ")</f>
        <v xml:space="preserve"> </v>
      </c>
    </row>
    <row r="222" spans="2:14" ht="20.100000000000001" customHeight="1" x14ac:dyDescent="0.25">
      <c r="B222" s="1"/>
      <c r="C222" s="2">
        <f t="shared" si="37"/>
        <v>0</v>
      </c>
      <c r="D222" s="7" t="str">
        <f t="shared" si="33"/>
        <v xml:space="preserve"> </v>
      </c>
      <c r="E222" s="2" t="str">
        <f t="shared" si="34"/>
        <v xml:space="preserve"> </v>
      </c>
      <c r="F222" s="2" t="str">
        <f t="shared" si="38"/>
        <v xml:space="preserve"> </v>
      </c>
      <c r="G222" s="7" t="str">
        <f t="shared" si="35"/>
        <v xml:space="preserve"> </v>
      </c>
      <c r="H222" s="7" t="str">
        <f t="shared" si="39"/>
        <v xml:space="preserve"> </v>
      </c>
      <c r="I222" s="7" t="str">
        <f t="shared" si="36"/>
        <v xml:space="preserve"> </v>
      </c>
      <c r="K222" s="1">
        <f>IF(OR(E222&lt;0,E222=" "),+'Existing Bldg Comparison'!$C$17/$F$10,-E222+'Existing Bldg Comparison'!$C$17/$F$10-H222)</f>
        <v>3333.3333333333335</v>
      </c>
      <c r="L222" s="16">
        <f t="shared" si="40"/>
        <v>17.000000000000028</v>
      </c>
      <c r="M222" s="7">
        <f t="shared" si="32"/>
        <v>226506.85982066303</v>
      </c>
      <c r="N222" s="9" t="str">
        <f>IF(AND(M222&gt;0,M221&lt;0),L222-((M222/'Existing Bldg Comparison'!$C$17))," ")</f>
        <v xml:space="preserve"> </v>
      </c>
    </row>
    <row r="223" spans="2:14" ht="20.100000000000001" customHeight="1" x14ac:dyDescent="0.25">
      <c r="B223" s="1"/>
      <c r="C223" s="2">
        <f t="shared" si="37"/>
        <v>0</v>
      </c>
      <c r="D223" s="7" t="str">
        <f t="shared" si="33"/>
        <v xml:space="preserve"> </v>
      </c>
      <c r="E223" s="2" t="str">
        <f t="shared" si="34"/>
        <v xml:space="preserve"> </v>
      </c>
      <c r="F223" s="2" t="str">
        <f t="shared" si="38"/>
        <v xml:space="preserve"> </v>
      </c>
      <c r="G223" s="7" t="str">
        <f t="shared" si="35"/>
        <v xml:space="preserve"> </v>
      </c>
      <c r="H223" s="7" t="str">
        <f t="shared" si="39"/>
        <v xml:space="preserve"> </v>
      </c>
      <c r="I223" s="7" t="str">
        <f t="shared" si="36"/>
        <v xml:space="preserve"> </v>
      </c>
      <c r="K223" s="1">
        <f>IF(OR(E223&lt;0,E223=" "),+'Existing Bldg Comparison'!$C$17/$F$10,-E223+'Existing Bldg Comparison'!$C$17/$F$10-H223)</f>
        <v>3333.3333333333335</v>
      </c>
      <c r="L223" s="16">
        <f t="shared" si="40"/>
        <v>17.083333333333361</v>
      </c>
      <c r="M223" s="7">
        <f t="shared" si="32"/>
        <v>229840.19315399637</v>
      </c>
      <c r="N223" s="9" t="str">
        <f>IF(AND(M223&gt;0,M222&lt;0),L223-((M223/'Existing Bldg Comparison'!$C$17))," ")</f>
        <v xml:space="preserve"> </v>
      </c>
    </row>
    <row r="224" spans="2:14" ht="20.100000000000001" customHeight="1" x14ac:dyDescent="0.25">
      <c r="B224" s="1"/>
      <c r="C224" s="2">
        <f t="shared" si="37"/>
        <v>0</v>
      </c>
      <c r="D224" s="7" t="str">
        <f t="shared" si="33"/>
        <v xml:space="preserve"> </v>
      </c>
      <c r="E224" s="2" t="str">
        <f t="shared" si="34"/>
        <v xml:space="preserve"> </v>
      </c>
      <c r="F224" s="2" t="str">
        <f t="shared" si="38"/>
        <v xml:space="preserve"> </v>
      </c>
      <c r="G224" s="7" t="str">
        <f t="shared" si="35"/>
        <v xml:space="preserve"> </v>
      </c>
      <c r="H224" s="7" t="str">
        <f t="shared" si="39"/>
        <v xml:space="preserve"> </v>
      </c>
      <c r="I224" s="7" t="str">
        <f t="shared" si="36"/>
        <v xml:space="preserve"> </v>
      </c>
      <c r="K224" s="1">
        <f>IF(OR(E224&lt;0,E224=" "),+'Existing Bldg Comparison'!$C$17/$F$10,-E224+'Existing Bldg Comparison'!$C$17/$F$10-H224)</f>
        <v>3333.3333333333335</v>
      </c>
      <c r="L224" s="16">
        <f t="shared" si="40"/>
        <v>17.166666666666693</v>
      </c>
      <c r="M224" s="7">
        <f t="shared" si="32"/>
        <v>233173.52648732971</v>
      </c>
      <c r="N224" s="9" t="str">
        <f>IF(AND(M224&gt;0,M223&lt;0),L224-((M224/'Existing Bldg Comparison'!$C$17))," ")</f>
        <v xml:space="preserve"> </v>
      </c>
    </row>
    <row r="225" spans="2:14" ht="20.100000000000001" customHeight="1" x14ac:dyDescent="0.25">
      <c r="B225" s="1"/>
      <c r="C225" s="2">
        <f t="shared" si="37"/>
        <v>0</v>
      </c>
      <c r="D225" s="7" t="str">
        <f t="shared" si="33"/>
        <v xml:space="preserve"> </v>
      </c>
      <c r="E225" s="2" t="str">
        <f t="shared" si="34"/>
        <v xml:space="preserve"> </v>
      </c>
      <c r="F225" s="2" t="str">
        <f t="shared" si="38"/>
        <v xml:space="preserve"> </v>
      </c>
      <c r="G225" s="7" t="str">
        <f t="shared" si="35"/>
        <v xml:space="preserve"> </v>
      </c>
      <c r="H225" s="7" t="str">
        <f t="shared" si="39"/>
        <v xml:space="preserve"> </v>
      </c>
      <c r="I225" s="7" t="str">
        <f t="shared" si="36"/>
        <v xml:space="preserve"> </v>
      </c>
      <c r="K225" s="1">
        <f>IF(OR(E225&lt;0,E225=" "),+'Existing Bldg Comparison'!$C$17/$F$10,-E225+'Existing Bldg Comparison'!$C$17/$F$10-H225)</f>
        <v>3333.3333333333335</v>
      </c>
      <c r="L225" s="16">
        <f t="shared" si="40"/>
        <v>17.250000000000025</v>
      </c>
      <c r="M225" s="7">
        <f t="shared" si="32"/>
        <v>236506.85982066306</v>
      </c>
      <c r="N225" s="9" t="str">
        <f>IF(AND(M225&gt;0,M224&lt;0),L225-((M225/'Existing Bldg Comparison'!$C$17))," ")</f>
        <v xml:space="preserve"> </v>
      </c>
    </row>
    <row r="226" spans="2:14" ht="20.100000000000001" customHeight="1" x14ac:dyDescent="0.25">
      <c r="B226" s="1"/>
      <c r="C226" s="2">
        <f t="shared" si="37"/>
        <v>0</v>
      </c>
      <c r="D226" s="7" t="str">
        <f t="shared" si="33"/>
        <v xml:space="preserve"> </v>
      </c>
      <c r="E226" s="2" t="str">
        <f t="shared" si="34"/>
        <v xml:space="preserve"> </v>
      </c>
      <c r="F226" s="2" t="str">
        <f t="shared" si="38"/>
        <v xml:space="preserve"> </v>
      </c>
      <c r="G226" s="7" t="str">
        <f t="shared" si="35"/>
        <v xml:space="preserve"> </v>
      </c>
      <c r="H226" s="7" t="str">
        <f t="shared" si="39"/>
        <v xml:space="preserve"> </v>
      </c>
      <c r="I226" s="7" t="str">
        <f t="shared" si="36"/>
        <v xml:space="preserve"> </v>
      </c>
      <c r="K226" s="1">
        <f>IF(OR(E226&lt;0,E226=" "),+'Existing Bldg Comparison'!$C$17/$F$10,-E226+'Existing Bldg Comparison'!$C$17/$F$10-H226)</f>
        <v>3333.3333333333335</v>
      </c>
      <c r="L226" s="16">
        <f t="shared" si="40"/>
        <v>17.333333333333357</v>
      </c>
      <c r="M226" s="7">
        <f t="shared" si="32"/>
        <v>239840.1931539964</v>
      </c>
      <c r="N226" s="9" t="str">
        <f>IF(AND(M226&gt;0,M225&lt;0),L226-((M226/'Existing Bldg Comparison'!$C$17))," ")</f>
        <v xml:space="preserve"> </v>
      </c>
    </row>
    <row r="227" spans="2:14" ht="20.100000000000001" customHeight="1" x14ac:dyDescent="0.25">
      <c r="B227" s="1"/>
      <c r="C227" s="2">
        <f t="shared" si="37"/>
        <v>0</v>
      </c>
      <c r="D227" s="7" t="str">
        <f t="shared" si="33"/>
        <v xml:space="preserve"> </v>
      </c>
      <c r="E227" s="2" t="str">
        <f t="shared" si="34"/>
        <v xml:space="preserve"> </v>
      </c>
      <c r="F227" s="2" t="str">
        <f t="shared" si="38"/>
        <v xml:space="preserve"> </v>
      </c>
      <c r="G227" s="7" t="str">
        <f t="shared" si="35"/>
        <v xml:space="preserve"> </v>
      </c>
      <c r="H227" s="7" t="str">
        <f t="shared" si="39"/>
        <v xml:space="preserve"> </v>
      </c>
      <c r="I227" s="7" t="str">
        <f t="shared" si="36"/>
        <v xml:space="preserve"> </v>
      </c>
      <c r="K227" s="1">
        <f>IF(OR(E227&lt;0,E227=" "),+'Existing Bldg Comparison'!$C$17/$F$10,-E227+'Existing Bldg Comparison'!$C$17/$F$10-H227)</f>
        <v>3333.3333333333335</v>
      </c>
      <c r="L227" s="16">
        <f t="shared" si="40"/>
        <v>17.416666666666689</v>
      </c>
      <c r="M227" s="7">
        <f t="shared" si="32"/>
        <v>243173.52648732974</v>
      </c>
      <c r="N227" s="9" t="str">
        <f>IF(AND(M227&gt;0,M226&lt;0),L227-((M227/'Existing Bldg Comparison'!$C$17))," ")</f>
        <v xml:space="preserve"> </v>
      </c>
    </row>
    <row r="228" spans="2:14" ht="20.100000000000001" customHeight="1" x14ac:dyDescent="0.25">
      <c r="B228" s="1"/>
      <c r="C228" s="2">
        <f t="shared" si="37"/>
        <v>0</v>
      </c>
      <c r="D228" s="7" t="str">
        <f t="shared" si="33"/>
        <v xml:space="preserve"> </v>
      </c>
      <c r="E228" s="2" t="str">
        <f t="shared" si="34"/>
        <v xml:space="preserve"> </v>
      </c>
      <c r="F228" s="2" t="str">
        <f t="shared" si="38"/>
        <v xml:space="preserve"> </v>
      </c>
      <c r="G228" s="7" t="str">
        <f t="shared" si="35"/>
        <v xml:space="preserve"> </v>
      </c>
      <c r="H228" s="7" t="str">
        <f t="shared" si="39"/>
        <v xml:space="preserve"> </v>
      </c>
      <c r="I228" s="7" t="str">
        <f t="shared" si="36"/>
        <v xml:space="preserve"> </v>
      </c>
      <c r="K228" s="1">
        <f>IF(OR(E228&lt;0,E228=" "),+'Existing Bldg Comparison'!$C$17/$F$10,-E228+'Existing Bldg Comparison'!$C$17/$F$10-H228)</f>
        <v>3333.3333333333335</v>
      </c>
      <c r="L228" s="16">
        <f t="shared" si="40"/>
        <v>17.500000000000021</v>
      </c>
      <c r="M228" s="7">
        <f t="shared" si="32"/>
        <v>246506.85982066308</v>
      </c>
      <c r="N228" s="9" t="str">
        <f>IF(AND(M228&gt;0,M227&lt;0),L228-((M228/'Existing Bldg Comparison'!$C$17))," ")</f>
        <v xml:space="preserve"> </v>
      </c>
    </row>
    <row r="229" spans="2:14" ht="20.100000000000001" customHeight="1" x14ac:dyDescent="0.25">
      <c r="B229" s="1"/>
      <c r="C229" s="2">
        <f t="shared" si="37"/>
        <v>0</v>
      </c>
      <c r="D229" s="7" t="str">
        <f t="shared" si="33"/>
        <v xml:space="preserve"> </v>
      </c>
      <c r="E229" s="2" t="str">
        <f t="shared" si="34"/>
        <v xml:space="preserve"> </v>
      </c>
      <c r="F229" s="2" t="str">
        <f t="shared" si="38"/>
        <v xml:space="preserve"> </v>
      </c>
      <c r="G229" s="7" t="str">
        <f t="shared" si="35"/>
        <v xml:space="preserve"> </v>
      </c>
      <c r="H229" s="7" t="str">
        <f t="shared" si="39"/>
        <v xml:space="preserve"> </v>
      </c>
      <c r="I229" s="7" t="str">
        <f t="shared" si="36"/>
        <v xml:space="preserve"> </v>
      </c>
      <c r="K229" s="1">
        <f>IF(OR(E229&lt;0,E229=" "),+'Existing Bldg Comparison'!$C$17/$F$10,-E229+'Existing Bldg Comparison'!$C$17/$F$10-H229)</f>
        <v>3333.3333333333335</v>
      </c>
      <c r="L229" s="16">
        <f t="shared" si="40"/>
        <v>17.583333333333353</v>
      </c>
      <c r="M229" s="7">
        <f t="shared" si="32"/>
        <v>249840.19315399643</v>
      </c>
      <c r="N229" s="9" t="str">
        <f>IF(AND(M229&gt;0,M228&lt;0),L229-((M229/'Existing Bldg Comparison'!$C$17))," ")</f>
        <v xml:space="preserve"> </v>
      </c>
    </row>
    <row r="230" spans="2:14" ht="20.100000000000001" customHeight="1" x14ac:dyDescent="0.25">
      <c r="B230" s="1"/>
      <c r="C230" s="2">
        <f t="shared" si="37"/>
        <v>0</v>
      </c>
      <c r="D230" s="7" t="str">
        <f t="shared" si="33"/>
        <v xml:space="preserve"> </v>
      </c>
      <c r="E230" s="2" t="str">
        <f t="shared" si="34"/>
        <v xml:space="preserve"> </v>
      </c>
      <c r="F230" s="2" t="str">
        <f t="shared" si="38"/>
        <v xml:space="preserve"> </v>
      </c>
      <c r="G230" s="7" t="str">
        <f t="shared" si="35"/>
        <v xml:space="preserve"> </v>
      </c>
      <c r="H230" s="7" t="str">
        <f t="shared" si="39"/>
        <v xml:space="preserve"> </v>
      </c>
      <c r="I230" s="7" t="str">
        <f t="shared" si="36"/>
        <v xml:space="preserve"> </v>
      </c>
      <c r="K230" s="1">
        <f>IF(OR(E230&lt;0,E230=" "),+'Existing Bldg Comparison'!$C$17/$F$10,-E230+'Existing Bldg Comparison'!$C$17/$F$10-H230)</f>
        <v>3333.3333333333335</v>
      </c>
      <c r="L230" s="16">
        <f t="shared" si="40"/>
        <v>17.666666666666686</v>
      </c>
      <c r="M230" s="7">
        <f t="shared" ref="M230:M293" si="41">M229+K230</f>
        <v>253173.52648732977</v>
      </c>
      <c r="N230" s="9" t="str">
        <f>IF(AND(M230&gt;0,M229&lt;0),L230-((M230/'Existing Bldg Comparison'!$C$17))," ")</f>
        <v xml:space="preserve"> </v>
      </c>
    </row>
    <row r="231" spans="2:14" ht="20.100000000000001" customHeight="1" x14ac:dyDescent="0.25">
      <c r="B231" s="1"/>
      <c r="C231" s="2">
        <f t="shared" si="37"/>
        <v>0</v>
      </c>
      <c r="D231" s="7" t="str">
        <f t="shared" si="33"/>
        <v xml:space="preserve"> </v>
      </c>
      <c r="E231" s="2" t="str">
        <f t="shared" si="34"/>
        <v xml:space="preserve"> </v>
      </c>
      <c r="F231" s="2" t="str">
        <f t="shared" si="38"/>
        <v xml:space="preserve"> </v>
      </c>
      <c r="G231" s="7" t="str">
        <f t="shared" si="35"/>
        <v xml:space="preserve"> </v>
      </c>
      <c r="H231" s="7" t="str">
        <f t="shared" si="39"/>
        <v xml:space="preserve"> </v>
      </c>
      <c r="I231" s="7" t="str">
        <f t="shared" si="36"/>
        <v xml:space="preserve"> </v>
      </c>
      <c r="K231" s="1">
        <f>IF(OR(E231&lt;0,E231=" "),+'Existing Bldg Comparison'!$C$17/$F$10,-E231+'Existing Bldg Comparison'!$C$17/$F$10-H231)</f>
        <v>3333.3333333333335</v>
      </c>
      <c r="L231" s="16">
        <f t="shared" si="40"/>
        <v>17.750000000000018</v>
      </c>
      <c r="M231" s="7">
        <f t="shared" si="41"/>
        <v>256506.85982066311</v>
      </c>
      <c r="N231" s="9" t="str">
        <f>IF(AND(M231&gt;0,M230&lt;0),L231-((M231/'Existing Bldg Comparison'!$C$17))," ")</f>
        <v xml:space="preserve"> </v>
      </c>
    </row>
    <row r="232" spans="2:14" ht="20.100000000000001" customHeight="1" x14ac:dyDescent="0.25">
      <c r="B232" s="1"/>
      <c r="C232" s="2">
        <f t="shared" si="37"/>
        <v>0</v>
      </c>
      <c r="D232" s="7" t="str">
        <f t="shared" si="33"/>
        <v xml:space="preserve"> </v>
      </c>
      <c r="E232" s="2" t="str">
        <f t="shared" si="34"/>
        <v xml:space="preserve"> </v>
      </c>
      <c r="F232" s="2" t="str">
        <f t="shared" si="38"/>
        <v xml:space="preserve"> </v>
      </c>
      <c r="G232" s="7" t="str">
        <f t="shared" si="35"/>
        <v xml:space="preserve"> </v>
      </c>
      <c r="H232" s="7" t="str">
        <f t="shared" si="39"/>
        <v xml:space="preserve"> </v>
      </c>
      <c r="I232" s="7" t="str">
        <f t="shared" si="36"/>
        <v xml:space="preserve"> </v>
      </c>
      <c r="K232" s="1">
        <f>IF(OR(E232&lt;0,E232=" "),+'Existing Bldg Comparison'!$C$17/$F$10,-E232+'Existing Bldg Comparison'!$C$17/$F$10-H232)</f>
        <v>3333.3333333333335</v>
      </c>
      <c r="L232" s="16">
        <f t="shared" si="40"/>
        <v>17.83333333333335</v>
      </c>
      <c r="M232" s="7">
        <f t="shared" si="41"/>
        <v>259840.19315399646</v>
      </c>
      <c r="N232" s="9" t="str">
        <f>IF(AND(M232&gt;0,M231&lt;0),L232-((M232/'Existing Bldg Comparison'!$C$17))," ")</f>
        <v xml:space="preserve"> </v>
      </c>
    </row>
    <row r="233" spans="2:14" ht="20.100000000000001" customHeight="1" x14ac:dyDescent="0.25">
      <c r="B233" s="1"/>
      <c r="C233" s="2">
        <f t="shared" si="37"/>
        <v>0</v>
      </c>
      <c r="D233" s="7" t="str">
        <f t="shared" si="33"/>
        <v xml:space="preserve"> </v>
      </c>
      <c r="E233" s="2" t="str">
        <f t="shared" si="34"/>
        <v xml:space="preserve"> </v>
      </c>
      <c r="F233" s="2" t="str">
        <f t="shared" si="38"/>
        <v xml:space="preserve"> </v>
      </c>
      <c r="G233" s="7" t="str">
        <f t="shared" si="35"/>
        <v xml:space="preserve"> </v>
      </c>
      <c r="H233" s="7" t="str">
        <f t="shared" si="39"/>
        <v xml:space="preserve"> </v>
      </c>
      <c r="I233" s="7" t="str">
        <f t="shared" si="36"/>
        <v xml:space="preserve"> </v>
      </c>
      <c r="K233" s="1">
        <f>IF(OR(E233&lt;0,E233=" "),+'Existing Bldg Comparison'!$C$17/$F$10,-E233+'Existing Bldg Comparison'!$C$17/$F$10-H233)</f>
        <v>3333.3333333333335</v>
      </c>
      <c r="L233" s="16">
        <f t="shared" si="40"/>
        <v>17.916666666666682</v>
      </c>
      <c r="M233" s="7">
        <f t="shared" si="41"/>
        <v>263173.5264873298</v>
      </c>
      <c r="N233" s="9" t="str">
        <f>IF(AND(M233&gt;0,M232&lt;0),L233-((M233/'Existing Bldg Comparison'!$C$17))," ")</f>
        <v xml:space="preserve"> </v>
      </c>
    </row>
    <row r="234" spans="2:14" ht="20.100000000000001" customHeight="1" x14ac:dyDescent="0.25">
      <c r="B234" s="1"/>
      <c r="C234" s="2">
        <f t="shared" si="37"/>
        <v>0</v>
      </c>
      <c r="D234" s="7" t="str">
        <f t="shared" si="33"/>
        <v xml:space="preserve"> </v>
      </c>
      <c r="E234" s="2" t="str">
        <f t="shared" si="34"/>
        <v xml:space="preserve"> </v>
      </c>
      <c r="F234" s="2" t="str">
        <f t="shared" si="38"/>
        <v xml:space="preserve"> </v>
      </c>
      <c r="G234" s="7" t="str">
        <f t="shared" si="35"/>
        <v xml:space="preserve"> </v>
      </c>
      <c r="H234" s="7" t="str">
        <f t="shared" si="39"/>
        <v xml:space="preserve"> </v>
      </c>
      <c r="I234" s="7" t="str">
        <f t="shared" si="36"/>
        <v xml:space="preserve"> </v>
      </c>
      <c r="K234" s="1">
        <f>IF(OR(E234&lt;0,E234=" "),+'Existing Bldg Comparison'!$C$17/$F$10,-E234+'Existing Bldg Comparison'!$C$17/$F$10-H234)</f>
        <v>3333.3333333333335</v>
      </c>
      <c r="L234" s="16">
        <f t="shared" si="40"/>
        <v>18.000000000000014</v>
      </c>
      <c r="M234" s="7">
        <f t="shared" si="41"/>
        <v>266506.85982066311</v>
      </c>
      <c r="N234" s="9" t="str">
        <f>IF(AND(M234&gt;0,M233&lt;0),L234-((M234/'Existing Bldg Comparison'!$C$17))," ")</f>
        <v xml:space="preserve"> </v>
      </c>
    </row>
    <row r="235" spans="2:14" ht="20.100000000000001" customHeight="1" x14ac:dyDescent="0.25">
      <c r="B235" s="1"/>
      <c r="C235" s="2">
        <f t="shared" si="37"/>
        <v>0</v>
      </c>
      <c r="D235" s="7" t="str">
        <f t="shared" si="33"/>
        <v xml:space="preserve"> </v>
      </c>
      <c r="E235" s="2" t="str">
        <f t="shared" si="34"/>
        <v xml:space="preserve"> </v>
      </c>
      <c r="F235" s="2" t="str">
        <f t="shared" si="38"/>
        <v xml:space="preserve"> </v>
      </c>
      <c r="G235" s="7" t="str">
        <f t="shared" si="35"/>
        <v xml:space="preserve"> </v>
      </c>
      <c r="H235" s="7" t="str">
        <f t="shared" si="39"/>
        <v xml:space="preserve"> </v>
      </c>
      <c r="I235" s="7" t="str">
        <f t="shared" si="36"/>
        <v xml:space="preserve"> </v>
      </c>
      <c r="K235" s="1">
        <f>IF(OR(E235&lt;0,E235=" "),+'Existing Bldg Comparison'!$C$17/$F$10,-E235+'Existing Bldg Comparison'!$C$17/$F$10-H235)</f>
        <v>3333.3333333333335</v>
      </c>
      <c r="L235" s="16">
        <f t="shared" si="40"/>
        <v>18.083333333333346</v>
      </c>
      <c r="M235" s="7">
        <f t="shared" si="41"/>
        <v>269840.19315399643</v>
      </c>
      <c r="N235" s="9" t="str">
        <f>IF(AND(M235&gt;0,M234&lt;0),L235-((M235/'Existing Bldg Comparison'!$C$17))," ")</f>
        <v xml:space="preserve"> </v>
      </c>
    </row>
    <row r="236" spans="2:14" ht="20.100000000000001" customHeight="1" x14ac:dyDescent="0.25">
      <c r="B236" s="1"/>
      <c r="C236" s="2">
        <f t="shared" si="37"/>
        <v>0</v>
      </c>
      <c r="D236" s="7" t="str">
        <f t="shared" si="33"/>
        <v xml:space="preserve"> </v>
      </c>
      <c r="E236" s="2" t="str">
        <f t="shared" si="34"/>
        <v xml:space="preserve"> </v>
      </c>
      <c r="F236" s="2" t="str">
        <f t="shared" si="38"/>
        <v xml:space="preserve"> </v>
      </c>
      <c r="G236" s="7" t="str">
        <f t="shared" si="35"/>
        <v xml:space="preserve"> </v>
      </c>
      <c r="H236" s="7" t="str">
        <f t="shared" si="39"/>
        <v xml:space="preserve"> </v>
      </c>
      <c r="I236" s="7" t="str">
        <f t="shared" si="36"/>
        <v xml:space="preserve"> </v>
      </c>
      <c r="K236" s="1">
        <f>IF(OR(E236&lt;0,E236=" "),+'Existing Bldg Comparison'!$C$17/$F$10,-E236+'Existing Bldg Comparison'!$C$17/$F$10-H236)</f>
        <v>3333.3333333333335</v>
      </c>
      <c r="L236" s="16">
        <f t="shared" si="40"/>
        <v>18.166666666666679</v>
      </c>
      <c r="M236" s="7">
        <f t="shared" si="41"/>
        <v>273173.52648732974</v>
      </c>
      <c r="N236" s="9" t="str">
        <f>IF(AND(M236&gt;0,M235&lt;0),L236-((M236/'Existing Bldg Comparison'!$C$17))," ")</f>
        <v xml:space="preserve"> </v>
      </c>
    </row>
    <row r="237" spans="2:14" ht="20.100000000000001" customHeight="1" x14ac:dyDescent="0.25">
      <c r="B237" s="1"/>
      <c r="C237" s="2">
        <f t="shared" si="37"/>
        <v>0</v>
      </c>
      <c r="D237" s="7" t="str">
        <f t="shared" si="33"/>
        <v xml:space="preserve"> </v>
      </c>
      <c r="E237" s="2" t="str">
        <f t="shared" si="34"/>
        <v xml:space="preserve"> </v>
      </c>
      <c r="F237" s="2" t="str">
        <f t="shared" si="38"/>
        <v xml:space="preserve"> </v>
      </c>
      <c r="G237" s="7" t="str">
        <f t="shared" si="35"/>
        <v xml:space="preserve"> </v>
      </c>
      <c r="H237" s="7" t="str">
        <f t="shared" si="39"/>
        <v xml:space="preserve"> </v>
      </c>
      <c r="I237" s="7" t="str">
        <f t="shared" si="36"/>
        <v xml:space="preserve"> </v>
      </c>
      <c r="K237" s="1">
        <f>IF(OR(E237&lt;0,E237=" "),+'Existing Bldg Comparison'!$C$17/$F$10,-E237+'Existing Bldg Comparison'!$C$17/$F$10-H237)</f>
        <v>3333.3333333333335</v>
      </c>
      <c r="L237" s="16">
        <f t="shared" si="40"/>
        <v>18.250000000000011</v>
      </c>
      <c r="M237" s="7">
        <f t="shared" si="41"/>
        <v>276506.85982066306</v>
      </c>
      <c r="N237" s="9" t="str">
        <f>IF(AND(M237&gt;0,M236&lt;0),L237-((M237/'Existing Bldg Comparison'!$C$17))," ")</f>
        <v xml:space="preserve"> </v>
      </c>
    </row>
    <row r="238" spans="2:14" ht="20.100000000000001" customHeight="1" x14ac:dyDescent="0.25">
      <c r="B238" s="1"/>
      <c r="C238" s="2">
        <f t="shared" si="37"/>
        <v>0</v>
      </c>
      <c r="D238" s="7" t="str">
        <f t="shared" si="33"/>
        <v xml:space="preserve"> </v>
      </c>
      <c r="E238" s="2" t="str">
        <f t="shared" si="34"/>
        <v xml:space="preserve"> </v>
      </c>
      <c r="F238" s="2" t="str">
        <f t="shared" si="38"/>
        <v xml:space="preserve"> </v>
      </c>
      <c r="G238" s="7" t="str">
        <f t="shared" si="35"/>
        <v xml:space="preserve"> </v>
      </c>
      <c r="H238" s="7" t="str">
        <f t="shared" si="39"/>
        <v xml:space="preserve"> </v>
      </c>
      <c r="I238" s="7" t="str">
        <f t="shared" si="36"/>
        <v xml:space="preserve"> </v>
      </c>
      <c r="K238" s="1">
        <f>IF(OR(E238&lt;0,E238=" "),+'Existing Bldg Comparison'!$C$17/$F$10,-E238+'Existing Bldg Comparison'!$C$17/$F$10-H238)</f>
        <v>3333.3333333333335</v>
      </c>
      <c r="L238" s="16">
        <f t="shared" si="40"/>
        <v>18.333333333333343</v>
      </c>
      <c r="M238" s="7">
        <f t="shared" si="41"/>
        <v>279840.19315399637</v>
      </c>
      <c r="N238" s="9" t="str">
        <f>IF(AND(M238&gt;0,M237&lt;0),L238-((M238/'Existing Bldg Comparison'!$C$17))," ")</f>
        <v xml:space="preserve"> </v>
      </c>
    </row>
    <row r="239" spans="2:14" ht="20.100000000000001" customHeight="1" x14ac:dyDescent="0.25">
      <c r="B239" s="1"/>
      <c r="C239" s="2">
        <f t="shared" si="37"/>
        <v>0</v>
      </c>
      <c r="D239" s="7" t="str">
        <f t="shared" si="33"/>
        <v xml:space="preserve"> </v>
      </c>
      <c r="E239" s="2" t="str">
        <f t="shared" si="34"/>
        <v xml:space="preserve"> </v>
      </c>
      <c r="F239" s="2" t="str">
        <f t="shared" si="38"/>
        <v xml:space="preserve"> </v>
      </c>
      <c r="G239" s="7" t="str">
        <f t="shared" si="35"/>
        <v xml:space="preserve"> </v>
      </c>
      <c r="H239" s="7" t="str">
        <f t="shared" si="39"/>
        <v xml:space="preserve"> </v>
      </c>
      <c r="I239" s="7" t="str">
        <f t="shared" si="36"/>
        <v xml:space="preserve"> </v>
      </c>
      <c r="K239" s="1">
        <f>IF(OR(E239&lt;0,E239=" "),+'Existing Bldg Comparison'!$C$17/$F$10,-E239+'Existing Bldg Comparison'!$C$17/$F$10-H239)</f>
        <v>3333.3333333333335</v>
      </c>
      <c r="L239" s="16">
        <f t="shared" si="40"/>
        <v>18.416666666666675</v>
      </c>
      <c r="M239" s="7">
        <f t="shared" si="41"/>
        <v>283173.52648732968</v>
      </c>
      <c r="N239" s="9" t="str">
        <f>IF(AND(M239&gt;0,M238&lt;0),L239-((M239/'Existing Bldg Comparison'!$C$17))," ")</f>
        <v xml:space="preserve"> </v>
      </c>
    </row>
    <row r="240" spans="2:14" ht="20.100000000000001" customHeight="1" x14ac:dyDescent="0.25">
      <c r="B240" s="1"/>
      <c r="C240" s="2">
        <f t="shared" si="37"/>
        <v>0</v>
      </c>
      <c r="D240" s="7" t="str">
        <f t="shared" si="33"/>
        <v xml:space="preserve"> </v>
      </c>
      <c r="E240" s="2" t="str">
        <f t="shared" si="34"/>
        <v xml:space="preserve"> </v>
      </c>
      <c r="F240" s="2" t="str">
        <f t="shared" si="38"/>
        <v xml:space="preserve"> </v>
      </c>
      <c r="G240" s="7" t="str">
        <f t="shared" si="35"/>
        <v xml:space="preserve"> </v>
      </c>
      <c r="H240" s="7" t="str">
        <f t="shared" si="39"/>
        <v xml:space="preserve"> </v>
      </c>
      <c r="I240" s="7" t="str">
        <f t="shared" si="36"/>
        <v xml:space="preserve"> </v>
      </c>
      <c r="K240" s="1">
        <f>IF(OR(E240&lt;0,E240=" "),+'Existing Bldg Comparison'!$C$17/$F$10,-E240+'Existing Bldg Comparison'!$C$17/$F$10-H240)</f>
        <v>3333.3333333333335</v>
      </c>
      <c r="L240" s="16">
        <f t="shared" si="40"/>
        <v>18.500000000000007</v>
      </c>
      <c r="M240" s="7">
        <f t="shared" si="41"/>
        <v>286506.859820663</v>
      </c>
      <c r="N240" s="9" t="str">
        <f>IF(AND(M240&gt;0,M239&lt;0),L240-((M240/'Existing Bldg Comparison'!$C$17))," ")</f>
        <v xml:space="preserve"> </v>
      </c>
    </row>
    <row r="241" spans="2:14" ht="20.100000000000001" customHeight="1" x14ac:dyDescent="0.25">
      <c r="B241" s="1"/>
      <c r="C241" s="2">
        <f t="shared" si="37"/>
        <v>0</v>
      </c>
      <c r="D241" s="7" t="str">
        <f t="shared" si="33"/>
        <v xml:space="preserve"> </v>
      </c>
      <c r="E241" s="2" t="str">
        <f t="shared" si="34"/>
        <v xml:space="preserve"> </v>
      </c>
      <c r="F241" s="2" t="str">
        <f t="shared" si="38"/>
        <v xml:space="preserve"> </v>
      </c>
      <c r="G241" s="7" t="str">
        <f t="shared" si="35"/>
        <v xml:space="preserve"> </v>
      </c>
      <c r="H241" s="7" t="str">
        <f t="shared" si="39"/>
        <v xml:space="preserve"> </v>
      </c>
      <c r="I241" s="7" t="str">
        <f t="shared" si="36"/>
        <v xml:space="preserve"> </v>
      </c>
      <c r="K241" s="1">
        <f>IF(OR(E241&lt;0,E241=" "),+'Existing Bldg Comparison'!$C$17/$F$10,-E241+'Existing Bldg Comparison'!$C$17/$F$10-H241)</f>
        <v>3333.3333333333335</v>
      </c>
      <c r="L241" s="16">
        <f t="shared" si="40"/>
        <v>18.583333333333339</v>
      </c>
      <c r="M241" s="7">
        <f t="shared" si="41"/>
        <v>289840.19315399631</v>
      </c>
      <c r="N241" s="9" t="str">
        <f>IF(AND(M241&gt;0,M240&lt;0),L241-((M241/'Existing Bldg Comparison'!$C$17))," ")</f>
        <v xml:space="preserve"> </v>
      </c>
    </row>
    <row r="242" spans="2:14" ht="20.100000000000001" customHeight="1" x14ac:dyDescent="0.25">
      <c r="B242" s="1"/>
      <c r="C242" s="2">
        <f t="shared" si="37"/>
        <v>0</v>
      </c>
      <c r="D242" s="7" t="str">
        <f t="shared" si="33"/>
        <v xml:space="preserve"> </v>
      </c>
      <c r="E242" s="2" t="str">
        <f t="shared" si="34"/>
        <v xml:space="preserve"> </v>
      </c>
      <c r="F242" s="2" t="str">
        <f t="shared" si="38"/>
        <v xml:space="preserve"> </v>
      </c>
      <c r="G242" s="7" t="str">
        <f t="shared" si="35"/>
        <v xml:space="preserve"> </v>
      </c>
      <c r="H242" s="7" t="str">
        <f t="shared" si="39"/>
        <v xml:space="preserve"> </v>
      </c>
      <c r="I242" s="7" t="str">
        <f t="shared" si="36"/>
        <v xml:space="preserve"> </v>
      </c>
      <c r="K242" s="1">
        <f>IF(OR(E242&lt;0,E242=" "),+'Existing Bldg Comparison'!$C$17/$F$10,-E242+'Existing Bldg Comparison'!$C$17/$F$10-H242)</f>
        <v>3333.3333333333335</v>
      </c>
      <c r="L242" s="16">
        <f t="shared" si="40"/>
        <v>18.666666666666671</v>
      </c>
      <c r="M242" s="7">
        <f t="shared" si="41"/>
        <v>293173.52648732963</v>
      </c>
      <c r="N242" s="9" t="str">
        <f>IF(AND(M242&gt;0,M241&lt;0),L242-((M242/'Existing Bldg Comparison'!$C$17))," ")</f>
        <v xml:space="preserve"> </v>
      </c>
    </row>
    <row r="243" spans="2:14" ht="20.100000000000001" customHeight="1" x14ac:dyDescent="0.25">
      <c r="B243" s="1"/>
      <c r="C243" s="2">
        <f t="shared" si="37"/>
        <v>0</v>
      </c>
      <c r="D243" s="7" t="str">
        <f t="shared" si="33"/>
        <v xml:space="preserve"> </v>
      </c>
      <c r="E243" s="2" t="str">
        <f t="shared" si="34"/>
        <v xml:space="preserve"> </v>
      </c>
      <c r="F243" s="2" t="str">
        <f t="shared" si="38"/>
        <v xml:space="preserve"> </v>
      </c>
      <c r="G243" s="7" t="str">
        <f t="shared" si="35"/>
        <v xml:space="preserve"> </v>
      </c>
      <c r="H243" s="7" t="str">
        <f t="shared" si="39"/>
        <v xml:space="preserve"> </v>
      </c>
      <c r="I243" s="7" t="str">
        <f t="shared" si="36"/>
        <v xml:space="preserve"> </v>
      </c>
      <c r="K243" s="1">
        <f>IF(OR(E243&lt;0,E243=" "),+'Existing Bldg Comparison'!$C$17/$F$10,-E243+'Existing Bldg Comparison'!$C$17/$F$10-H243)</f>
        <v>3333.3333333333335</v>
      </c>
      <c r="L243" s="16">
        <f t="shared" si="40"/>
        <v>18.750000000000004</v>
      </c>
      <c r="M243" s="7">
        <f t="shared" si="41"/>
        <v>296506.85982066294</v>
      </c>
      <c r="N243" s="9" t="str">
        <f>IF(AND(M243&gt;0,M242&lt;0),L243-((M243/'Existing Bldg Comparison'!$C$17))," ")</f>
        <v xml:space="preserve"> </v>
      </c>
    </row>
    <row r="244" spans="2:14" ht="20.100000000000001" customHeight="1" x14ac:dyDescent="0.25">
      <c r="B244" s="1"/>
      <c r="C244" s="2">
        <f t="shared" si="37"/>
        <v>0</v>
      </c>
      <c r="D244" s="7" t="str">
        <f t="shared" si="33"/>
        <v xml:space="preserve"> </v>
      </c>
      <c r="E244" s="2" t="str">
        <f t="shared" si="34"/>
        <v xml:space="preserve"> </v>
      </c>
      <c r="F244" s="2" t="str">
        <f t="shared" si="38"/>
        <v xml:space="preserve"> </v>
      </c>
      <c r="G244" s="7" t="str">
        <f t="shared" si="35"/>
        <v xml:space="preserve"> </v>
      </c>
      <c r="H244" s="7" t="str">
        <f t="shared" si="39"/>
        <v xml:space="preserve"> </v>
      </c>
      <c r="I244" s="7" t="str">
        <f t="shared" si="36"/>
        <v xml:space="preserve"> </v>
      </c>
      <c r="K244" s="1">
        <f>IF(OR(E244&lt;0,E244=" "),+'Existing Bldg Comparison'!$C$17/$F$10,-E244+'Existing Bldg Comparison'!$C$17/$F$10-H244)</f>
        <v>3333.3333333333335</v>
      </c>
      <c r="L244" s="16">
        <f t="shared" si="40"/>
        <v>18.833333333333336</v>
      </c>
      <c r="M244" s="7">
        <f t="shared" si="41"/>
        <v>299840.19315399625</v>
      </c>
      <c r="N244" s="9" t="str">
        <f>IF(AND(M244&gt;0,M243&lt;0),L244-((M244/'Existing Bldg Comparison'!$C$17))," ")</f>
        <v xml:space="preserve"> </v>
      </c>
    </row>
    <row r="245" spans="2:14" ht="20.100000000000001" customHeight="1" x14ac:dyDescent="0.25">
      <c r="B245" s="1"/>
      <c r="C245" s="2">
        <f t="shared" si="37"/>
        <v>0</v>
      </c>
      <c r="D245" s="7" t="str">
        <f t="shared" si="33"/>
        <v xml:space="preserve"> </v>
      </c>
      <c r="E245" s="2" t="str">
        <f t="shared" si="34"/>
        <v xml:space="preserve"> </v>
      </c>
      <c r="F245" s="2" t="str">
        <f t="shared" si="38"/>
        <v xml:space="preserve"> </v>
      </c>
      <c r="G245" s="7" t="str">
        <f t="shared" si="35"/>
        <v xml:space="preserve"> </v>
      </c>
      <c r="H245" s="7" t="str">
        <f t="shared" si="39"/>
        <v xml:space="preserve"> </v>
      </c>
      <c r="I245" s="7" t="str">
        <f t="shared" si="36"/>
        <v xml:space="preserve"> </v>
      </c>
      <c r="K245" s="1">
        <f>IF(OR(E245&lt;0,E245=" "),+'Existing Bldg Comparison'!$C$17/$F$10,-E245+'Existing Bldg Comparison'!$C$17/$F$10-H245)</f>
        <v>3333.3333333333335</v>
      </c>
      <c r="L245" s="16">
        <f t="shared" si="40"/>
        <v>18.916666666666668</v>
      </c>
      <c r="M245" s="7">
        <f t="shared" si="41"/>
        <v>303173.52648732957</v>
      </c>
      <c r="N245" s="9" t="str">
        <f>IF(AND(M245&gt;0,M244&lt;0),L245-((M245/'Existing Bldg Comparison'!$C$17))," ")</f>
        <v xml:space="preserve"> </v>
      </c>
    </row>
    <row r="246" spans="2:14" ht="20.100000000000001" customHeight="1" x14ac:dyDescent="0.25">
      <c r="B246" s="1"/>
      <c r="C246" s="2">
        <f t="shared" si="37"/>
        <v>0</v>
      </c>
      <c r="D246" s="7" t="str">
        <f t="shared" si="33"/>
        <v xml:space="preserve"> </v>
      </c>
      <c r="E246" s="2" t="str">
        <f t="shared" si="34"/>
        <v xml:space="preserve"> </v>
      </c>
      <c r="F246" s="2" t="str">
        <f t="shared" si="38"/>
        <v xml:space="preserve"> </v>
      </c>
      <c r="G246" s="7" t="str">
        <f t="shared" si="35"/>
        <v xml:space="preserve"> </v>
      </c>
      <c r="H246" s="7" t="str">
        <f t="shared" si="39"/>
        <v xml:space="preserve"> </v>
      </c>
      <c r="I246" s="7" t="str">
        <f t="shared" si="36"/>
        <v xml:space="preserve"> </v>
      </c>
      <c r="K246" s="1">
        <f>IF(OR(E246&lt;0,E246=" "),+'Existing Bldg Comparison'!$C$17/$F$10,-E246+'Existing Bldg Comparison'!$C$17/$F$10-H246)</f>
        <v>3333.3333333333335</v>
      </c>
      <c r="L246" s="16">
        <f t="shared" si="40"/>
        <v>19</v>
      </c>
      <c r="M246" s="7">
        <f t="shared" si="41"/>
        <v>306506.85982066288</v>
      </c>
      <c r="N246" s="9" t="str">
        <f>IF(AND(M246&gt;0,M245&lt;0),L246-((M246/'Existing Bldg Comparison'!$C$17))," ")</f>
        <v xml:space="preserve"> </v>
      </c>
    </row>
    <row r="247" spans="2:14" ht="20.100000000000001" customHeight="1" x14ac:dyDescent="0.25">
      <c r="B247" s="1"/>
      <c r="C247" s="2">
        <f t="shared" si="37"/>
        <v>0</v>
      </c>
      <c r="D247" s="7" t="str">
        <f t="shared" si="33"/>
        <v xml:space="preserve"> </v>
      </c>
      <c r="E247" s="2" t="str">
        <f t="shared" si="34"/>
        <v xml:space="preserve"> </v>
      </c>
      <c r="F247" s="2" t="str">
        <f t="shared" si="38"/>
        <v xml:space="preserve"> </v>
      </c>
      <c r="G247" s="7" t="str">
        <f t="shared" si="35"/>
        <v xml:space="preserve"> </v>
      </c>
      <c r="H247" s="7" t="str">
        <f t="shared" si="39"/>
        <v xml:space="preserve"> </v>
      </c>
      <c r="I247" s="7" t="str">
        <f t="shared" si="36"/>
        <v xml:space="preserve"> </v>
      </c>
      <c r="K247" s="1">
        <f>IF(OR(E247&lt;0,E247=" "),+'Existing Bldg Comparison'!$C$17/$F$10,-E247+'Existing Bldg Comparison'!$C$17/$F$10-H247)</f>
        <v>3333.3333333333335</v>
      </c>
      <c r="L247" s="16">
        <f t="shared" si="40"/>
        <v>19.083333333333332</v>
      </c>
      <c r="M247" s="7">
        <f t="shared" si="41"/>
        <v>309840.1931539962</v>
      </c>
      <c r="N247" s="9" t="str">
        <f>IF(AND(M247&gt;0,M246&lt;0),L247-((M247/'Existing Bldg Comparison'!$C$17))," ")</f>
        <v xml:space="preserve"> </v>
      </c>
    </row>
    <row r="248" spans="2:14" ht="20.100000000000001" customHeight="1" x14ac:dyDescent="0.25">
      <c r="B248" s="1"/>
      <c r="C248" s="2">
        <f t="shared" si="37"/>
        <v>0</v>
      </c>
      <c r="D248" s="7" t="str">
        <f t="shared" si="33"/>
        <v xml:space="preserve"> </v>
      </c>
      <c r="E248" s="2" t="str">
        <f t="shared" si="34"/>
        <v xml:space="preserve"> </v>
      </c>
      <c r="F248" s="2" t="str">
        <f t="shared" si="38"/>
        <v xml:space="preserve"> </v>
      </c>
      <c r="G248" s="7" t="str">
        <f t="shared" si="35"/>
        <v xml:space="preserve"> </v>
      </c>
      <c r="H248" s="7" t="str">
        <f t="shared" si="39"/>
        <v xml:space="preserve"> </v>
      </c>
      <c r="I248" s="7" t="str">
        <f t="shared" si="36"/>
        <v xml:space="preserve"> </v>
      </c>
      <c r="K248" s="1">
        <f>IF(OR(E248&lt;0,E248=" "),+'Existing Bldg Comparison'!$C$17/$F$10,-E248+'Existing Bldg Comparison'!$C$17/$F$10-H248)</f>
        <v>3333.3333333333335</v>
      </c>
      <c r="L248" s="16">
        <f t="shared" si="40"/>
        <v>19.166666666666664</v>
      </c>
      <c r="M248" s="7">
        <f t="shared" si="41"/>
        <v>313173.52648732951</v>
      </c>
      <c r="N248" s="9" t="str">
        <f>IF(AND(M248&gt;0,M247&lt;0),L248-((M248/'Existing Bldg Comparison'!$C$17))," ")</f>
        <v xml:space="preserve"> </v>
      </c>
    </row>
    <row r="249" spans="2:14" ht="20.100000000000001" customHeight="1" x14ac:dyDescent="0.25">
      <c r="B249" s="1"/>
      <c r="C249" s="2">
        <f t="shared" si="37"/>
        <v>0</v>
      </c>
      <c r="D249" s="7" t="str">
        <f t="shared" si="33"/>
        <v xml:space="preserve"> </v>
      </c>
      <c r="E249" s="2" t="str">
        <f t="shared" si="34"/>
        <v xml:space="preserve"> </v>
      </c>
      <c r="F249" s="2" t="str">
        <f t="shared" si="38"/>
        <v xml:space="preserve"> </v>
      </c>
      <c r="G249" s="7" t="str">
        <f t="shared" si="35"/>
        <v xml:space="preserve"> </v>
      </c>
      <c r="H249" s="7" t="str">
        <f t="shared" si="39"/>
        <v xml:space="preserve"> </v>
      </c>
      <c r="I249" s="7" t="str">
        <f t="shared" si="36"/>
        <v xml:space="preserve"> </v>
      </c>
      <c r="K249" s="1">
        <f>IF(OR(E249&lt;0,E249=" "),+'Existing Bldg Comparison'!$C$17/$F$10,-E249+'Existing Bldg Comparison'!$C$17/$F$10-H249)</f>
        <v>3333.3333333333335</v>
      </c>
      <c r="L249" s="16">
        <f t="shared" si="40"/>
        <v>19.249999999999996</v>
      </c>
      <c r="M249" s="7">
        <f t="shared" si="41"/>
        <v>316506.85982066282</v>
      </c>
      <c r="N249" s="9" t="str">
        <f>IF(AND(M249&gt;0,M248&lt;0),L249-((M249/'Existing Bldg Comparison'!$C$17))," ")</f>
        <v xml:space="preserve"> </v>
      </c>
    </row>
    <row r="250" spans="2:14" ht="20.100000000000001" customHeight="1" x14ac:dyDescent="0.25">
      <c r="B250" s="1"/>
      <c r="C250" s="2">
        <f t="shared" si="37"/>
        <v>0</v>
      </c>
      <c r="D250" s="7" t="str">
        <f t="shared" si="33"/>
        <v xml:space="preserve"> </v>
      </c>
      <c r="E250" s="2" t="str">
        <f t="shared" si="34"/>
        <v xml:space="preserve"> </v>
      </c>
      <c r="F250" s="2" t="str">
        <f t="shared" si="38"/>
        <v xml:space="preserve"> </v>
      </c>
      <c r="G250" s="7" t="str">
        <f t="shared" si="35"/>
        <v xml:space="preserve"> </v>
      </c>
      <c r="H250" s="7" t="str">
        <f t="shared" si="39"/>
        <v xml:space="preserve"> </v>
      </c>
      <c r="I250" s="7" t="str">
        <f t="shared" si="36"/>
        <v xml:space="preserve"> </v>
      </c>
      <c r="K250" s="1">
        <f>IF(OR(E250&lt;0,E250=" "),+'Existing Bldg Comparison'!$C$17/$F$10,-E250+'Existing Bldg Comparison'!$C$17/$F$10-H250)</f>
        <v>3333.3333333333335</v>
      </c>
      <c r="L250" s="16">
        <f t="shared" si="40"/>
        <v>19.333333333333329</v>
      </c>
      <c r="M250" s="7">
        <f t="shared" si="41"/>
        <v>319840.19315399614</v>
      </c>
      <c r="N250" s="9" t="str">
        <f>IF(AND(M250&gt;0,M249&lt;0),L250-((M250/'Existing Bldg Comparison'!$C$17))," ")</f>
        <v xml:space="preserve"> </v>
      </c>
    </row>
    <row r="251" spans="2:14" ht="20.100000000000001" customHeight="1" x14ac:dyDescent="0.25">
      <c r="B251" s="1"/>
      <c r="C251" s="2">
        <f t="shared" si="37"/>
        <v>0</v>
      </c>
      <c r="D251" s="7" t="str">
        <f t="shared" si="33"/>
        <v xml:space="preserve"> </v>
      </c>
      <c r="E251" s="2" t="str">
        <f t="shared" si="34"/>
        <v xml:space="preserve"> </v>
      </c>
      <c r="F251" s="2" t="str">
        <f t="shared" si="38"/>
        <v xml:space="preserve"> </v>
      </c>
      <c r="G251" s="7" t="str">
        <f t="shared" si="35"/>
        <v xml:space="preserve"> </v>
      </c>
      <c r="H251" s="7" t="str">
        <f t="shared" si="39"/>
        <v xml:space="preserve"> </v>
      </c>
      <c r="I251" s="7" t="str">
        <f t="shared" si="36"/>
        <v xml:space="preserve"> </v>
      </c>
      <c r="K251" s="1">
        <f>IF(OR(E251&lt;0,E251=" "),+'Existing Bldg Comparison'!$C$17/$F$10,-E251+'Existing Bldg Comparison'!$C$17/$F$10-H251)</f>
        <v>3333.3333333333335</v>
      </c>
      <c r="L251" s="16">
        <f t="shared" si="40"/>
        <v>19.416666666666661</v>
      </c>
      <c r="M251" s="7">
        <f t="shared" si="41"/>
        <v>323173.52648732945</v>
      </c>
      <c r="N251" s="9" t="str">
        <f>IF(AND(M251&gt;0,M250&lt;0),L251-((M251/'Existing Bldg Comparison'!$C$17))," ")</f>
        <v xml:space="preserve"> </v>
      </c>
    </row>
    <row r="252" spans="2:14" ht="20.100000000000001" customHeight="1" x14ac:dyDescent="0.25">
      <c r="B252" s="1"/>
      <c r="C252" s="2">
        <f t="shared" si="37"/>
        <v>0</v>
      </c>
      <c r="D252" s="7" t="str">
        <f t="shared" si="33"/>
        <v xml:space="preserve"> </v>
      </c>
      <c r="E252" s="2" t="str">
        <f t="shared" si="34"/>
        <v xml:space="preserve"> </v>
      </c>
      <c r="F252" s="2" t="str">
        <f t="shared" si="38"/>
        <v xml:space="preserve"> </v>
      </c>
      <c r="G252" s="7" t="str">
        <f t="shared" si="35"/>
        <v xml:space="preserve"> </v>
      </c>
      <c r="H252" s="7" t="str">
        <f t="shared" si="39"/>
        <v xml:space="preserve"> </v>
      </c>
      <c r="I252" s="7" t="str">
        <f t="shared" si="36"/>
        <v xml:space="preserve"> </v>
      </c>
      <c r="K252" s="1">
        <f>IF(OR(E252&lt;0,E252=" "),+'Existing Bldg Comparison'!$C$17/$F$10,-E252+'Existing Bldg Comparison'!$C$17/$F$10-H252)</f>
        <v>3333.3333333333335</v>
      </c>
      <c r="L252" s="16">
        <f t="shared" si="40"/>
        <v>19.499999999999993</v>
      </c>
      <c r="M252" s="7">
        <f t="shared" si="41"/>
        <v>326506.85982066276</v>
      </c>
      <c r="N252" s="9" t="str">
        <f>IF(AND(M252&gt;0,M251&lt;0),L252-((M252/'Existing Bldg Comparison'!$C$17))," ")</f>
        <v xml:space="preserve"> </v>
      </c>
    </row>
    <row r="253" spans="2:14" ht="20.100000000000001" customHeight="1" x14ac:dyDescent="0.25">
      <c r="B253" s="1"/>
      <c r="C253" s="2">
        <f t="shared" si="37"/>
        <v>0</v>
      </c>
      <c r="D253" s="7" t="str">
        <f t="shared" si="33"/>
        <v xml:space="preserve"> </v>
      </c>
      <c r="E253" s="2" t="str">
        <f t="shared" si="34"/>
        <v xml:space="preserve"> </v>
      </c>
      <c r="F253" s="2" t="str">
        <f t="shared" si="38"/>
        <v xml:space="preserve"> </v>
      </c>
      <c r="G253" s="7" t="str">
        <f t="shared" si="35"/>
        <v xml:space="preserve"> </v>
      </c>
      <c r="H253" s="7" t="str">
        <f t="shared" si="39"/>
        <v xml:space="preserve"> </v>
      </c>
      <c r="I253" s="7" t="str">
        <f t="shared" si="36"/>
        <v xml:space="preserve"> </v>
      </c>
      <c r="K253" s="1">
        <f>IF(OR(E253&lt;0,E253=" "),+'Existing Bldg Comparison'!$C$17/$F$10,-E253+'Existing Bldg Comparison'!$C$17/$F$10-H253)</f>
        <v>3333.3333333333335</v>
      </c>
      <c r="L253" s="16">
        <f t="shared" si="40"/>
        <v>19.583333333333325</v>
      </c>
      <c r="M253" s="7">
        <f t="shared" si="41"/>
        <v>329840.19315399608</v>
      </c>
      <c r="N253" s="9" t="str">
        <f>IF(AND(M253&gt;0,M252&lt;0),L253-((M253/'Existing Bldg Comparison'!$C$17))," ")</f>
        <v xml:space="preserve"> </v>
      </c>
    </row>
    <row r="254" spans="2:14" ht="20.100000000000001" customHeight="1" x14ac:dyDescent="0.25">
      <c r="B254" s="1"/>
      <c r="C254" s="2">
        <f t="shared" si="37"/>
        <v>0</v>
      </c>
      <c r="D254" s="7" t="str">
        <f t="shared" si="33"/>
        <v xml:space="preserve"> </v>
      </c>
      <c r="E254" s="2" t="str">
        <f t="shared" si="34"/>
        <v xml:space="preserve"> </v>
      </c>
      <c r="F254" s="2" t="str">
        <f t="shared" si="38"/>
        <v xml:space="preserve"> </v>
      </c>
      <c r="G254" s="7" t="str">
        <f t="shared" si="35"/>
        <v xml:space="preserve"> </v>
      </c>
      <c r="H254" s="7" t="str">
        <f t="shared" si="39"/>
        <v xml:space="preserve"> </v>
      </c>
      <c r="I254" s="7" t="str">
        <f t="shared" si="36"/>
        <v xml:space="preserve"> </v>
      </c>
      <c r="K254" s="1">
        <f>IF(OR(E254&lt;0,E254=" "),+'Existing Bldg Comparison'!$C$17/$F$10,-E254+'Existing Bldg Comparison'!$C$17/$F$10-H254)</f>
        <v>3333.3333333333335</v>
      </c>
      <c r="L254" s="16">
        <f t="shared" si="40"/>
        <v>19.666666666666657</v>
      </c>
      <c r="M254" s="7">
        <f t="shared" si="41"/>
        <v>333173.52648732939</v>
      </c>
      <c r="N254" s="9" t="str">
        <f>IF(AND(M254&gt;0,M253&lt;0),L254-((M254/'Existing Bldg Comparison'!$C$17))," ")</f>
        <v xml:space="preserve"> </v>
      </c>
    </row>
    <row r="255" spans="2:14" ht="20.100000000000001" customHeight="1" x14ac:dyDescent="0.25">
      <c r="B255" s="1"/>
      <c r="C255" s="2">
        <f t="shared" si="37"/>
        <v>0</v>
      </c>
      <c r="D255" s="7" t="str">
        <f t="shared" si="33"/>
        <v xml:space="preserve"> </v>
      </c>
      <c r="E255" s="2" t="str">
        <f t="shared" si="34"/>
        <v xml:space="preserve"> </v>
      </c>
      <c r="F255" s="2" t="str">
        <f t="shared" si="38"/>
        <v xml:space="preserve"> </v>
      </c>
      <c r="G255" s="7" t="str">
        <f t="shared" si="35"/>
        <v xml:space="preserve"> </v>
      </c>
      <c r="H255" s="7" t="str">
        <f t="shared" si="39"/>
        <v xml:space="preserve"> </v>
      </c>
      <c r="I255" s="7" t="str">
        <f t="shared" si="36"/>
        <v xml:space="preserve"> </v>
      </c>
      <c r="K255" s="1">
        <f>IF(OR(E255&lt;0,E255=" "),+'Existing Bldg Comparison'!$C$17/$F$10,-E255+'Existing Bldg Comparison'!$C$17/$F$10-H255)</f>
        <v>3333.3333333333335</v>
      </c>
      <c r="L255" s="16">
        <f t="shared" si="40"/>
        <v>19.749999999999989</v>
      </c>
      <c r="M255" s="7">
        <f t="shared" si="41"/>
        <v>336506.85982066271</v>
      </c>
      <c r="N255" s="9" t="str">
        <f>IF(AND(M255&gt;0,M254&lt;0),L255-((M255/'Existing Bldg Comparison'!$C$17))," ")</f>
        <v xml:space="preserve"> </v>
      </c>
    </row>
    <row r="256" spans="2:14" ht="20.100000000000001" customHeight="1" x14ac:dyDescent="0.25">
      <c r="B256" s="1"/>
      <c r="C256" s="2">
        <f t="shared" si="37"/>
        <v>0</v>
      </c>
      <c r="D256" s="7" t="str">
        <f t="shared" si="33"/>
        <v xml:space="preserve"> </v>
      </c>
      <c r="E256" s="2" t="str">
        <f t="shared" si="34"/>
        <v xml:space="preserve"> </v>
      </c>
      <c r="F256" s="2" t="str">
        <f t="shared" si="38"/>
        <v xml:space="preserve"> </v>
      </c>
      <c r="G256" s="7" t="str">
        <f t="shared" si="35"/>
        <v xml:space="preserve"> </v>
      </c>
      <c r="H256" s="7" t="str">
        <f t="shared" si="39"/>
        <v xml:space="preserve"> </v>
      </c>
      <c r="I256" s="7" t="str">
        <f t="shared" si="36"/>
        <v xml:space="preserve"> </v>
      </c>
      <c r="K256" s="1">
        <f>IF(OR(E256&lt;0,E256=" "),+'Existing Bldg Comparison'!$C$17/$F$10,-E256+'Existing Bldg Comparison'!$C$17/$F$10-H256)</f>
        <v>3333.3333333333335</v>
      </c>
      <c r="L256" s="16">
        <f t="shared" si="40"/>
        <v>19.833333333333321</v>
      </c>
      <c r="M256" s="7">
        <f t="shared" si="41"/>
        <v>339840.19315399602</v>
      </c>
      <c r="N256" s="9" t="str">
        <f>IF(AND(M256&gt;0,M255&lt;0),L256-((M256/'Existing Bldg Comparison'!$C$17))," ")</f>
        <v xml:space="preserve"> </v>
      </c>
    </row>
    <row r="257" spans="2:14" ht="20.100000000000001" customHeight="1" x14ac:dyDescent="0.25">
      <c r="B257" s="1"/>
      <c r="C257" s="2">
        <f t="shared" si="37"/>
        <v>0</v>
      </c>
      <c r="D257" s="7" t="str">
        <f t="shared" si="33"/>
        <v xml:space="preserve"> </v>
      </c>
      <c r="E257" s="2" t="str">
        <f t="shared" si="34"/>
        <v xml:space="preserve"> </v>
      </c>
      <c r="F257" s="2" t="str">
        <f t="shared" si="38"/>
        <v xml:space="preserve"> </v>
      </c>
      <c r="G257" s="7" t="str">
        <f t="shared" si="35"/>
        <v xml:space="preserve"> </v>
      </c>
      <c r="H257" s="7" t="str">
        <f t="shared" si="39"/>
        <v xml:space="preserve"> </v>
      </c>
      <c r="I257" s="7" t="str">
        <f t="shared" si="36"/>
        <v xml:space="preserve"> </v>
      </c>
      <c r="K257" s="1">
        <f>IF(OR(E257&lt;0,E257=" "),+'Existing Bldg Comparison'!$C$17/$F$10,-E257+'Existing Bldg Comparison'!$C$17/$F$10-H257)</f>
        <v>3333.3333333333335</v>
      </c>
      <c r="L257" s="16">
        <f t="shared" si="40"/>
        <v>19.916666666666654</v>
      </c>
      <c r="M257" s="7">
        <f t="shared" si="41"/>
        <v>343173.52648732933</v>
      </c>
      <c r="N257" s="9" t="str">
        <f>IF(AND(M257&gt;0,M256&lt;0),L257-((M257/'Existing Bldg Comparison'!$C$17))," ")</f>
        <v xml:space="preserve"> </v>
      </c>
    </row>
    <row r="258" spans="2:14" ht="20.100000000000001" customHeight="1" x14ac:dyDescent="0.25">
      <c r="B258" s="1"/>
      <c r="C258" s="2">
        <f t="shared" si="37"/>
        <v>0</v>
      </c>
      <c r="D258" s="7" t="str">
        <f t="shared" si="33"/>
        <v xml:space="preserve"> </v>
      </c>
      <c r="E258" s="2" t="str">
        <f t="shared" si="34"/>
        <v xml:space="preserve"> </v>
      </c>
      <c r="F258" s="2" t="str">
        <f t="shared" si="38"/>
        <v xml:space="preserve"> </v>
      </c>
      <c r="G258" s="7" t="str">
        <f t="shared" si="35"/>
        <v xml:space="preserve"> </v>
      </c>
      <c r="H258" s="7" t="str">
        <f t="shared" si="39"/>
        <v xml:space="preserve"> </v>
      </c>
      <c r="I258" s="7" t="str">
        <f t="shared" si="36"/>
        <v xml:space="preserve"> </v>
      </c>
      <c r="K258" s="1">
        <f>IF(OR(E258&lt;0,E258=" "),+'Existing Bldg Comparison'!$C$17/$F$10,-E258+'Existing Bldg Comparison'!$C$17/$F$10-H258)</f>
        <v>3333.3333333333335</v>
      </c>
      <c r="L258" s="16">
        <f t="shared" si="40"/>
        <v>19.999999999999986</v>
      </c>
      <c r="M258" s="7">
        <f t="shared" si="41"/>
        <v>346506.85982066265</v>
      </c>
      <c r="N258" s="9" t="str">
        <f>IF(AND(M258&gt;0,M257&lt;0),L258-((M258/'Existing Bldg Comparison'!$C$17))," ")</f>
        <v xml:space="preserve"> </v>
      </c>
    </row>
    <row r="259" spans="2:14" ht="20.100000000000001" customHeight="1" x14ac:dyDescent="0.25">
      <c r="B259" s="1"/>
      <c r="C259" s="2">
        <f t="shared" si="37"/>
        <v>0</v>
      </c>
      <c r="D259" s="7" t="str">
        <f t="shared" si="33"/>
        <v xml:space="preserve"> </v>
      </c>
      <c r="E259" s="2" t="str">
        <f t="shared" si="34"/>
        <v xml:space="preserve"> </v>
      </c>
      <c r="F259" s="2" t="str">
        <f t="shared" si="38"/>
        <v xml:space="preserve"> </v>
      </c>
      <c r="G259" s="7" t="str">
        <f t="shared" si="35"/>
        <v xml:space="preserve"> </v>
      </c>
      <c r="H259" s="7" t="str">
        <f t="shared" si="39"/>
        <v xml:space="preserve"> </v>
      </c>
      <c r="I259" s="7" t="str">
        <f t="shared" si="36"/>
        <v xml:space="preserve"> </v>
      </c>
      <c r="K259" s="1">
        <f>IF(OR(E259&lt;0,E259=" "),+'Existing Bldg Comparison'!$C$17/$F$10,-E259+'Existing Bldg Comparison'!$C$17/$F$10-H259)</f>
        <v>3333.3333333333335</v>
      </c>
      <c r="L259" s="16">
        <f t="shared" si="40"/>
        <v>20.083333333333318</v>
      </c>
      <c r="M259" s="7">
        <f t="shared" si="41"/>
        <v>349840.19315399596</v>
      </c>
      <c r="N259" s="9" t="str">
        <f>IF(AND(M259&gt;0,M258&lt;0),L259-((M259/'Existing Bldg Comparison'!$C$17))," ")</f>
        <v xml:space="preserve"> </v>
      </c>
    </row>
    <row r="260" spans="2:14" ht="20.100000000000001" customHeight="1" x14ac:dyDescent="0.25">
      <c r="B260" s="1"/>
      <c r="C260" s="2">
        <f t="shared" si="37"/>
        <v>0</v>
      </c>
      <c r="D260" s="7" t="str">
        <f t="shared" si="33"/>
        <v xml:space="preserve"> </v>
      </c>
      <c r="E260" s="2" t="str">
        <f t="shared" si="34"/>
        <v xml:space="preserve"> </v>
      </c>
      <c r="F260" s="2" t="str">
        <f t="shared" si="38"/>
        <v xml:space="preserve"> </v>
      </c>
      <c r="G260" s="7" t="str">
        <f t="shared" si="35"/>
        <v xml:space="preserve"> </v>
      </c>
      <c r="H260" s="7" t="str">
        <f t="shared" si="39"/>
        <v xml:space="preserve"> </v>
      </c>
      <c r="I260" s="7" t="str">
        <f t="shared" si="36"/>
        <v xml:space="preserve"> </v>
      </c>
      <c r="K260" s="1">
        <f>IF(OR(E260&lt;0,E260=" "),+'Existing Bldg Comparison'!$C$17/$F$10,-E260+'Existing Bldg Comparison'!$C$17/$F$10-H260)</f>
        <v>3333.3333333333335</v>
      </c>
      <c r="L260" s="16">
        <f t="shared" si="40"/>
        <v>20.16666666666665</v>
      </c>
      <c r="M260" s="7">
        <f t="shared" si="41"/>
        <v>353173.52648732928</v>
      </c>
      <c r="N260" s="9" t="str">
        <f>IF(AND(M260&gt;0,M259&lt;0),L260-((M260/'Existing Bldg Comparison'!$C$17))," ")</f>
        <v xml:space="preserve"> </v>
      </c>
    </row>
    <row r="261" spans="2:14" ht="20.100000000000001" customHeight="1" x14ac:dyDescent="0.25">
      <c r="B261" s="1"/>
      <c r="C261" s="2">
        <f t="shared" si="37"/>
        <v>0</v>
      </c>
      <c r="D261" s="7" t="str">
        <f t="shared" si="33"/>
        <v xml:space="preserve"> </v>
      </c>
      <c r="E261" s="2" t="str">
        <f t="shared" si="34"/>
        <v xml:space="preserve"> </v>
      </c>
      <c r="F261" s="2" t="str">
        <f t="shared" si="38"/>
        <v xml:space="preserve"> </v>
      </c>
      <c r="G261" s="7" t="str">
        <f t="shared" si="35"/>
        <v xml:space="preserve"> </v>
      </c>
      <c r="H261" s="7" t="str">
        <f t="shared" si="39"/>
        <v xml:space="preserve"> </v>
      </c>
      <c r="I261" s="7" t="str">
        <f t="shared" si="36"/>
        <v xml:space="preserve"> </v>
      </c>
      <c r="K261" s="1">
        <f>IF(OR(E261&lt;0,E261=" "),+'Existing Bldg Comparison'!$C$17/$F$10,-E261+'Existing Bldg Comparison'!$C$17/$F$10-H261)</f>
        <v>3333.3333333333335</v>
      </c>
      <c r="L261" s="16">
        <f t="shared" si="40"/>
        <v>20.249999999999982</v>
      </c>
      <c r="M261" s="7">
        <f t="shared" si="41"/>
        <v>356506.85982066259</v>
      </c>
      <c r="N261" s="9" t="str">
        <f>IF(AND(M261&gt;0,M260&lt;0),L261-((M261/'Existing Bldg Comparison'!$C$17))," ")</f>
        <v xml:space="preserve"> </v>
      </c>
    </row>
    <row r="262" spans="2:14" ht="20.100000000000001" customHeight="1" x14ac:dyDescent="0.25">
      <c r="B262" s="1"/>
      <c r="C262" s="2">
        <f t="shared" si="37"/>
        <v>0</v>
      </c>
      <c r="D262" s="7" t="str">
        <f t="shared" si="33"/>
        <v xml:space="preserve"> </v>
      </c>
      <c r="E262" s="2" t="str">
        <f t="shared" si="34"/>
        <v xml:space="preserve"> </v>
      </c>
      <c r="F262" s="2" t="str">
        <f t="shared" si="38"/>
        <v xml:space="preserve"> </v>
      </c>
      <c r="G262" s="7" t="str">
        <f t="shared" si="35"/>
        <v xml:space="preserve"> </v>
      </c>
      <c r="H262" s="7" t="str">
        <f t="shared" si="39"/>
        <v xml:space="preserve"> </v>
      </c>
      <c r="I262" s="7" t="str">
        <f t="shared" si="36"/>
        <v xml:space="preserve"> </v>
      </c>
      <c r="K262" s="1">
        <f>IF(OR(E262&lt;0,E262=" "),+'Existing Bldg Comparison'!$C$17/$F$10,-E262+'Existing Bldg Comparison'!$C$17/$F$10-H262)</f>
        <v>3333.3333333333335</v>
      </c>
      <c r="L262" s="16">
        <f t="shared" si="40"/>
        <v>20.333333333333314</v>
      </c>
      <c r="M262" s="7">
        <f t="shared" si="41"/>
        <v>359840.1931539959</v>
      </c>
      <c r="N262" s="9" t="str">
        <f>IF(AND(M262&gt;0,M261&lt;0),L262-((M262/'Existing Bldg Comparison'!$C$17))," ")</f>
        <v xml:space="preserve"> </v>
      </c>
    </row>
    <row r="263" spans="2:14" ht="20.100000000000001" customHeight="1" x14ac:dyDescent="0.25">
      <c r="B263" s="1"/>
      <c r="C263" s="2">
        <f t="shared" si="37"/>
        <v>0</v>
      </c>
      <c r="D263" s="7" t="str">
        <f t="shared" si="33"/>
        <v xml:space="preserve"> </v>
      </c>
      <c r="E263" s="2" t="str">
        <f t="shared" si="34"/>
        <v xml:space="preserve"> </v>
      </c>
      <c r="F263" s="2" t="str">
        <f t="shared" si="38"/>
        <v xml:space="preserve"> </v>
      </c>
      <c r="G263" s="7" t="str">
        <f t="shared" si="35"/>
        <v xml:space="preserve"> </v>
      </c>
      <c r="H263" s="7" t="str">
        <f t="shared" si="39"/>
        <v xml:space="preserve"> </v>
      </c>
      <c r="I263" s="7" t="str">
        <f t="shared" si="36"/>
        <v xml:space="preserve"> </v>
      </c>
      <c r="K263" s="1">
        <f>IF(OR(E263&lt;0,E263=" "),+'Existing Bldg Comparison'!$C$17/$F$10,-E263+'Existing Bldg Comparison'!$C$17/$F$10-H263)</f>
        <v>3333.3333333333335</v>
      </c>
      <c r="L263" s="16">
        <f t="shared" si="40"/>
        <v>20.416666666666647</v>
      </c>
      <c r="M263" s="7">
        <f t="shared" si="41"/>
        <v>363173.52648732922</v>
      </c>
      <c r="N263" s="9" t="str">
        <f>IF(AND(M263&gt;0,M262&lt;0),L263-((M263/'Existing Bldg Comparison'!$C$17))," ")</f>
        <v xml:space="preserve"> </v>
      </c>
    </row>
    <row r="264" spans="2:14" ht="20.100000000000001" customHeight="1" x14ac:dyDescent="0.25">
      <c r="B264" s="1"/>
      <c r="C264" s="2">
        <f t="shared" si="37"/>
        <v>0</v>
      </c>
      <c r="D264" s="7" t="str">
        <f t="shared" si="33"/>
        <v xml:space="preserve"> </v>
      </c>
      <c r="E264" s="2" t="str">
        <f t="shared" si="34"/>
        <v xml:space="preserve"> </v>
      </c>
      <c r="F264" s="2" t="str">
        <f t="shared" si="38"/>
        <v xml:space="preserve"> </v>
      </c>
      <c r="G264" s="7" t="str">
        <f t="shared" si="35"/>
        <v xml:space="preserve"> </v>
      </c>
      <c r="H264" s="7" t="str">
        <f t="shared" si="39"/>
        <v xml:space="preserve"> </v>
      </c>
      <c r="I264" s="7" t="str">
        <f t="shared" si="36"/>
        <v xml:space="preserve"> </v>
      </c>
      <c r="K264" s="1">
        <f>IF(OR(E264&lt;0,E264=" "),+'Existing Bldg Comparison'!$C$17/$F$10,-E264+'Existing Bldg Comparison'!$C$17/$F$10-H264)</f>
        <v>3333.3333333333335</v>
      </c>
      <c r="L264" s="16">
        <f t="shared" si="40"/>
        <v>20.499999999999979</v>
      </c>
      <c r="M264" s="7">
        <f t="shared" si="41"/>
        <v>366506.85982066253</v>
      </c>
      <c r="N264" s="9" t="str">
        <f>IF(AND(M264&gt;0,M263&lt;0),L264-((M264/'Existing Bldg Comparison'!$C$17))," ")</f>
        <v xml:space="preserve"> </v>
      </c>
    </row>
    <row r="265" spans="2:14" ht="20.100000000000001" customHeight="1" x14ac:dyDescent="0.25">
      <c r="B265" s="1"/>
      <c r="C265" s="2">
        <f t="shared" si="37"/>
        <v>0</v>
      </c>
      <c r="D265" s="7" t="str">
        <f t="shared" si="33"/>
        <v xml:space="preserve"> </v>
      </c>
      <c r="E265" s="2" t="str">
        <f t="shared" si="34"/>
        <v xml:space="preserve"> </v>
      </c>
      <c r="F265" s="2" t="str">
        <f t="shared" si="38"/>
        <v xml:space="preserve"> </v>
      </c>
      <c r="G265" s="7" t="str">
        <f t="shared" si="35"/>
        <v xml:space="preserve"> </v>
      </c>
      <c r="H265" s="7" t="str">
        <f t="shared" si="39"/>
        <v xml:space="preserve"> </v>
      </c>
      <c r="I265" s="7" t="str">
        <f t="shared" si="36"/>
        <v xml:space="preserve"> </v>
      </c>
      <c r="K265" s="1">
        <f>IF(OR(E265&lt;0,E265=" "),+'Existing Bldg Comparison'!$C$17/$F$10,-E265+'Existing Bldg Comparison'!$C$17/$F$10-H265)</f>
        <v>3333.3333333333335</v>
      </c>
      <c r="L265" s="16">
        <f t="shared" si="40"/>
        <v>20.583333333333311</v>
      </c>
      <c r="M265" s="7">
        <f t="shared" si="41"/>
        <v>369840.19315399585</v>
      </c>
      <c r="N265" s="9" t="str">
        <f>IF(AND(M265&gt;0,M264&lt;0),L265-((M265/'Existing Bldg Comparison'!$C$17))," ")</f>
        <v xml:space="preserve"> </v>
      </c>
    </row>
    <row r="266" spans="2:14" ht="20.100000000000001" customHeight="1" x14ac:dyDescent="0.25">
      <c r="B266" s="1"/>
      <c r="C266" s="2">
        <f t="shared" si="37"/>
        <v>0</v>
      </c>
      <c r="D266" s="7" t="str">
        <f t="shared" si="33"/>
        <v xml:space="preserve"> </v>
      </c>
      <c r="E266" s="2" t="str">
        <f t="shared" si="34"/>
        <v xml:space="preserve"> </v>
      </c>
      <c r="F266" s="2" t="str">
        <f t="shared" si="38"/>
        <v xml:space="preserve"> </v>
      </c>
      <c r="G266" s="7" t="str">
        <f t="shared" si="35"/>
        <v xml:space="preserve"> </v>
      </c>
      <c r="H266" s="7" t="str">
        <f t="shared" si="39"/>
        <v xml:space="preserve"> </v>
      </c>
      <c r="I266" s="7" t="str">
        <f t="shared" si="36"/>
        <v xml:space="preserve"> </v>
      </c>
      <c r="K266" s="1">
        <f>IF(OR(E266&lt;0,E266=" "),+'Existing Bldg Comparison'!$C$17/$F$10,-E266+'Existing Bldg Comparison'!$C$17/$F$10-H266)</f>
        <v>3333.3333333333335</v>
      </c>
      <c r="L266" s="16">
        <f t="shared" si="40"/>
        <v>20.666666666666643</v>
      </c>
      <c r="M266" s="7">
        <f t="shared" si="41"/>
        <v>373173.52648732916</v>
      </c>
      <c r="N266" s="9" t="str">
        <f>IF(AND(M266&gt;0,M265&lt;0),L266-((M266/'Existing Bldg Comparison'!$C$17))," ")</f>
        <v xml:space="preserve"> </v>
      </c>
    </row>
    <row r="267" spans="2:14" ht="20.100000000000001" customHeight="1" x14ac:dyDescent="0.25">
      <c r="B267" s="1"/>
      <c r="C267" s="2">
        <f t="shared" si="37"/>
        <v>0</v>
      </c>
      <c r="D267" s="7" t="str">
        <f t="shared" si="33"/>
        <v xml:space="preserve"> </v>
      </c>
      <c r="E267" s="2" t="str">
        <f t="shared" si="34"/>
        <v xml:space="preserve"> </v>
      </c>
      <c r="F267" s="2" t="str">
        <f t="shared" si="38"/>
        <v xml:space="preserve"> </v>
      </c>
      <c r="G267" s="7" t="str">
        <f t="shared" si="35"/>
        <v xml:space="preserve"> </v>
      </c>
      <c r="H267" s="7" t="str">
        <f t="shared" si="39"/>
        <v xml:space="preserve"> </v>
      </c>
      <c r="I267" s="7" t="str">
        <f t="shared" si="36"/>
        <v xml:space="preserve"> </v>
      </c>
      <c r="K267" s="1">
        <f>IF(OR(E267&lt;0,E267=" "),+'Existing Bldg Comparison'!$C$17/$F$10,-E267+'Existing Bldg Comparison'!$C$17/$F$10-H267)</f>
        <v>3333.3333333333335</v>
      </c>
      <c r="L267" s="16">
        <f t="shared" si="40"/>
        <v>20.749999999999975</v>
      </c>
      <c r="M267" s="7">
        <f t="shared" si="41"/>
        <v>376506.85982066247</v>
      </c>
      <c r="N267" s="9" t="str">
        <f>IF(AND(M267&gt;0,M266&lt;0),L267-((M267/'Existing Bldg Comparison'!$C$17))," ")</f>
        <v xml:space="preserve"> </v>
      </c>
    </row>
    <row r="268" spans="2:14" ht="20.100000000000001" customHeight="1" x14ac:dyDescent="0.25">
      <c r="B268" s="1"/>
      <c r="C268" s="2">
        <f t="shared" si="37"/>
        <v>0</v>
      </c>
      <c r="D268" s="7" t="str">
        <f t="shared" si="33"/>
        <v xml:space="preserve"> </v>
      </c>
      <c r="E268" s="2" t="str">
        <f t="shared" si="34"/>
        <v xml:space="preserve"> </v>
      </c>
      <c r="F268" s="2" t="str">
        <f t="shared" si="38"/>
        <v xml:space="preserve"> </v>
      </c>
      <c r="G268" s="7" t="str">
        <f t="shared" si="35"/>
        <v xml:space="preserve"> </v>
      </c>
      <c r="H268" s="7" t="str">
        <f t="shared" si="39"/>
        <v xml:space="preserve"> </v>
      </c>
      <c r="I268" s="7" t="str">
        <f t="shared" si="36"/>
        <v xml:space="preserve"> </v>
      </c>
      <c r="K268" s="1">
        <f>IF(OR(E268&lt;0,E268=" "),+'Existing Bldg Comparison'!$C$17/$F$10,-E268+'Existing Bldg Comparison'!$C$17/$F$10-H268)</f>
        <v>3333.3333333333335</v>
      </c>
      <c r="L268" s="16">
        <f t="shared" si="40"/>
        <v>20.833333333333307</v>
      </c>
      <c r="M268" s="7">
        <f t="shared" si="41"/>
        <v>379840.19315399579</v>
      </c>
      <c r="N268" s="9" t="str">
        <f>IF(AND(M268&gt;0,M267&lt;0),L268-((M268/'Existing Bldg Comparison'!$C$17))," ")</f>
        <v xml:space="preserve"> </v>
      </c>
    </row>
    <row r="269" spans="2:14" ht="20.100000000000001" customHeight="1" x14ac:dyDescent="0.25">
      <c r="B269" s="1"/>
      <c r="C269" s="2">
        <f t="shared" si="37"/>
        <v>0</v>
      </c>
      <c r="D269" s="7" t="str">
        <f t="shared" si="33"/>
        <v xml:space="preserve"> </v>
      </c>
      <c r="E269" s="2" t="str">
        <f t="shared" si="34"/>
        <v xml:space="preserve"> </v>
      </c>
      <c r="F269" s="2" t="str">
        <f t="shared" si="38"/>
        <v xml:space="preserve"> </v>
      </c>
      <c r="G269" s="7" t="str">
        <f t="shared" si="35"/>
        <v xml:space="preserve"> </v>
      </c>
      <c r="H269" s="7" t="str">
        <f t="shared" si="39"/>
        <v xml:space="preserve"> </v>
      </c>
      <c r="I269" s="7" t="str">
        <f t="shared" si="36"/>
        <v xml:space="preserve"> </v>
      </c>
      <c r="K269" s="1">
        <f>IF(OR(E269&lt;0,E269=" "),+'Existing Bldg Comparison'!$C$17/$F$10,-E269+'Existing Bldg Comparison'!$C$17/$F$10-H269)</f>
        <v>3333.3333333333335</v>
      </c>
      <c r="L269" s="16">
        <f t="shared" si="40"/>
        <v>20.916666666666639</v>
      </c>
      <c r="M269" s="7">
        <f t="shared" si="41"/>
        <v>383173.5264873291</v>
      </c>
      <c r="N269" s="9" t="str">
        <f>IF(AND(M269&gt;0,M268&lt;0),L269-((M269/'Existing Bldg Comparison'!$C$17))," ")</f>
        <v xml:space="preserve"> </v>
      </c>
    </row>
    <row r="270" spans="2:14" ht="20.100000000000001" customHeight="1" x14ac:dyDescent="0.25">
      <c r="B270" s="1"/>
      <c r="C270" s="2">
        <f t="shared" si="37"/>
        <v>0</v>
      </c>
      <c r="D270" s="7" t="str">
        <f t="shared" si="33"/>
        <v xml:space="preserve"> </v>
      </c>
      <c r="E270" s="2" t="str">
        <f t="shared" si="34"/>
        <v xml:space="preserve"> </v>
      </c>
      <c r="F270" s="2" t="str">
        <f t="shared" si="38"/>
        <v xml:space="preserve"> </v>
      </c>
      <c r="G270" s="7" t="str">
        <f t="shared" si="35"/>
        <v xml:space="preserve"> </v>
      </c>
      <c r="H270" s="7" t="str">
        <f t="shared" si="39"/>
        <v xml:space="preserve"> </v>
      </c>
      <c r="I270" s="7" t="str">
        <f t="shared" si="36"/>
        <v xml:space="preserve"> </v>
      </c>
      <c r="K270" s="1">
        <f>IF(OR(E270&lt;0,E270=" "),+'Existing Bldg Comparison'!$C$17/$F$10,-E270+'Existing Bldg Comparison'!$C$17/$F$10-H270)</f>
        <v>3333.3333333333335</v>
      </c>
      <c r="L270" s="16">
        <f t="shared" si="40"/>
        <v>20.999999999999972</v>
      </c>
      <c r="M270" s="7">
        <f t="shared" si="41"/>
        <v>386506.85982066242</v>
      </c>
      <c r="N270" s="9" t="str">
        <f>IF(AND(M270&gt;0,M269&lt;0),L270-((M270/'Existing Bldg Comparison'!$C$17))," ")</f>
        <v xml:space="preserve"> </v>
      </c>
    </row>
    <row r="271" spans="2:14" ht="20.100000000000001" customHeight="1" x14ac:dyDescent="0.25">
      <c r="B271" s="1"/>
      <c r="C271" s="2">
        <f t="shared" si="37"/>
        <v>0</v>
      </c>
      <c r="D271" s="7" t="str">
        <f t="shared" si="33"/>
        <v xml:space="preserve"> </v>
      </c>
      <c r="E271" s="2" t="str">
        <f t="shared" si="34"/>
        <v xml:space="preserve"> </v>
      </c>
      <c r="F271" s="2" t="str">
        <f t="shared" si="38"/>
        <v xml:space="preserve"> </v>
      </c>
      <c r="G271" s="7" t="str">
        <f t="shared" si="35"/>
        <v xml:space="preserve"> </v>
      </c>
      <c r="H271" s="7" t="str">
        <f t="shared" si="39"/>
        <v xml:space="preserve"> </v>
      </c>
      <c r="I271" s="7" t="str">
        <f t="shared" si="36"/>
        <v xml:space="preserve"> </v>
      </c>
      <c r="K271" s="1">
        <f>IF(OR(E271&lt;0,E271=" "),+'Existing Bldg Comparison'!$C$17/$F$10,-E271+'Existing Bldg Comparison'!$C$17/$F$10-H271)</f>
        <v>3333.3333333333335</v>
      </c>
      <c r="L271" s="16">
        <f t="shared" si="40"/>
        <v>21.083333333333304</v>
      </c>
      <c r="M271" s="7">
        <f t="shared" si="41"/>
        <v>389840.19315399573</v>
      </c>
      <c r="N271" s="9" t="str">
        <f>IF(AND(M271&gt;0,M270&lt;0),L271-((M271/'Existing Bldg Comparison'!$C$17))," ")</f>
        <v xml:space="preserve"> </v>
      </c>
    </row>
    <row r="272" spans="2:14" ht="20.100000000000001" customHeight="1" x14ac:dyDescent="0.25">
      <c r="B272" s="1"/>
      <c r="C272" s="2">
        <f t="shared" si="37"/>
        <v>0</v>
      </c>
      <c r="D272" s="7" t="str">
        <f t="shared" si="33"/>
        <v xml:space="preserve"> </v>
      </c>
      <c r="E272" s="2" t="str">
        <f t="shared" si="34"/>
        <v xml:space="preserve"> </v>
      </c>
      <c r="F272" s="2" t="str">
        <f t="shared" si="38"/>
        <v xml:space="preserve"> </v>
      </c>
      <c r="G272" s="7" t="str">
        <f t="shared" si="35"/>
        <v xml:space="preserve"> </v>
      </c>
      <c r="H272" s="7" t="str">
        <f t="shared" si="39"/>
        <v xml:space="preserve"> </v>
      </c>
      <c r="I272" s="7" t="str">
        <f t="shared" si="36"/>
        <v xml:space="preserve"> </v>
      </c>
      <c r="K272" s="1">
        <f>IF(OR(E272&lt;0,E272=" "),+'Existing Bldg Comparison'!$C$17/$F$10,-E272+'Existing Bldg Comparison'!$C$17/$F$10-H272)</f>
        <v>3333.3333333333335</v>
      </c>
      <c r="L272" s="16">
        <f t="shared" si="40"/>
        <v>21.166666666666636</v>
      </c>
      <c r="M272" s="7">
        <f t="shared" si="41"/>
        <v>393173.52648732904</v>
      </c>
      <c r="N272" s="9" t="str">
        <f>IF(AND(M272&gt;0,M271&lt;0),L272-((M272/'Existing Bldg Comparison'!$C$17))," ")</f>
        <v xml:space="preserve"> </v>
      </c>
    </row>
    <row r="273" spans="2:14" ht="20.100000000000001" customHeight="1" x14ac:dyDescent="0.25">
      <c r="B273" s="1"/>
      <c r="C273" s="2">
        <f t="shared" si="37"/>
        <v>0</v>
      </c>
      <c r="D273" s="7" t="str">
        <f t="shared" si="33"/>
        <v xml:space="preserve"> </v>
      </c>
      <c r="E273" s="2" t="str">
        <f t="shared" si="34"/>
        <v xml:space="preserve"> </v>
      </c>
      <c r="F273" s="2" t="str">
        <f t="shared" si="38"/>
        <v xml:space="preserve"> </v>
      </c>
      <c r="G273" s="7" t="str">
        <f t="shared" si="35"/>
        <v xml:space="preserve"> </v>
      </c>
      <c r="H273" s="7" t="str">
        <f t="shared" si="39"/>
        <v xml:space="preserve"> </v>
      </c>
      <c r="I273" s="7" t="str">
        <f t="shared" si="36"/>
        <v xml:space="preserve"> </v>
      </c>
      <c r="K273" s="1">
        <f>IF(OR(E273&lt;0,E273=" "),+'Existing Bldg Comparison'!$C$17/$F$10,-E273+'Existing Bldg Comparison'!$C$17/$F$10-H273)</f>
        <v>3333.3333333333335</v>
      </c>
      <c r="L273" s="16">
        <f t="shared" si="40"/>
        <v>21.249999999999968</v>
      </c>
      <c r="M273" s="7">
        <f t="shared" si="41"/>
        <v>396506.85982066236</v>
      </c>
      <c r="N273" s="9" t="str">
        <f>IF(AND(M273&gt;0,M272&lt;0),L273-((M273/'Existing Bldg Comparison'!$C$17))," ")</f>
        <v xml:space="preserve"> </v>
      </c>
    </row>
    <row r="274" spans="2:14" ht="20.100000000000001" customHeight="1" x14ac:dyDescent="0.25">
      <c r="B274" s="1"/>
      <c r="C274" s="2">
        <f t="shared" si="37"/>
        <v>0</v>
      </c>
      <c r="D274" s="7" t="str">
        <f t="shared" ref="D274:D337" si="42">IF(C274=0," ",+I273)</f>
        <v xml:space="preserve"> </v>
      </c>
      <c r="E274" s="2" t="str">
        <f t="shared" ref="E274:E337" si="43">IF(C274=0," ",+E273)</f>
        <v xml:space="preserve"> </v>
      </c>
      <c r="F274" s="2" t="str">
        <f t="shared" si="38"/>
        <v xml:space="preserve"> </v>
      </c>
      <c r="G274" s="7" t="str">
        <f t="shared" ref="G274:G337" si="44">IF(C274=0," ",E274-F274)</f>
        <v xml:space="preserve"> </v>
      </c>
      <c r="H274" s="7" t="str">
        <f t="shared" si="39"/>
        <v xml:space="preserve"> </v>
      </c>
      <c r="I274" s="7" t="str">
        <f t="shared" ref="I274:I337" si="45">IF(C274=0," ",D274-G274-H274)</f>
        <v xml:space="preserve"> </v>
      </c>
      <c r="K274" s="1">
        <f>IF(OR(E274&lt;0,E274=" "),+'Existing Bldg Comparison'!$C$17/$F$10,-E274+'Existing Bldg Comparison'!$C$17/$F$10-H274)</f>
        <v>3333.3333333333335</v>
      </c>
      <c r="L274" s="16">
        <f t="shared" si="40"/>
        <v>21.3333333333333</v>
      </c>
      <c r="M274" s="7">
        <f t="shared" si="41"/>
        <v>399840.19315399567</v>
      </c>
      <c r="N274" s="9" t="str">
        <f>IF(AND(M274&gt;0,M273&lt;0),L274-((M274/'Existing Bldg Comparison'!$C$17))," ")</f>
        <v xml:space="preserve"> </v>
      </c>
    </row>
    <row r="275" spans="2:14" ht="20.100000000000001" customHeight="1" x14ac:dyDescent="0.25">
      <c r="B275" s="1"/>
      <c r="C275" s="2">
        <f t="shared" si="37"/>
        <v>0</v>
      </c>
      <c r="D275" s="7" t="str">
        <f t="shared" si="42"/>
        <v xml:space="preserve"> </v>
      </c>
      <c r="E275" s="2" t="str">
        <f t="shared" si="43"/>
        <v xml:space="preserve"> </v>
      </c>
      <c r="F275" s="2" t="str">
        <f t="shared" si="38"/>
        <v xml:space="preserve"> </v>
      </c>
      <c r="G275" s="7" t="str">
        <f t="shared" si="44"/>
        <v xml:space="preserve"> </v>
      </c>
      <c r="H275" s="7" t="str">
        <f t="shared" si="39"/>
        <v xml:space="preserve"> </v>
      </c>
      <c r="I275" s="7" t="str">
        <f t="shared" si="45"/>
        <v xml:space="preserve"> </v>
      </c>
      <c r="K275" s="1">
        <f>IF(OR(E275&lt;0,E275=" "),+'Existing Bldg Comparison'!$C$17/$F$10,-E275+'Existing Bldg Comparison'!$C$17/$F$10-H275)</f>
        <v>3333.3333333333335</v>
      </c>
      <c r="L275" s="16">
        <f t="shared" si="40"/>
        <v>21.416666666666632</v>
      </c>
      <c r="M275" s="7">
        <f t="shared" si="41"/>
        <v>403173.52648732899</v>
      </c>
      <c r="N275" s="9" t="str">
        <f>IF(AND(M275&gt;0,M274&lt;0),L275-((M275/'Existing Bldg Comparison'!$C$17))," ")</f>
        <v xml:space="preserve"> </v>
      </c>
    </row>
    <row r="276" spans="2:14" ht="20.100000000000001" customHeight="1" x14ac:dyDescent="0.25">
      <c r="B276" s="1"/>
      <c r="C276" s="2">
        <f t="shared" ref="C276:C339" si="46">IF(OR(C275+1&gt;$F$8*$F$10,C275=0),0,C275+1)</f>
        <v>0</v>
      </c>
      <c r="D276" s="7" t="str">
        <f t="shared" si="42"/>
        <v xml:space="preserve"> </v>
      </c>
      <c r="E276" s="2" t="str">
        <f t="shared" si="43"/>
        <v xml:space="preserve"> </v>
      </c>
      <c r="F276" s="2" t="str">
        <f t="shared" ref="F276:F339" si="47">IF(C276=0," ",D276*($F$4/$F$10))</f>
        <v xml:space="preserve"> </v>
      </c>
      <c r="G276" s="7" t="str">
        <f t="shared" si="44"/>
        <v xml:space="preserve"> </v>
      </c>
      <c r="H276" s="7" t="str">
        <f t="shared" ref="H276:H339" si="48">IF(C276=0," ",IF(C276=$F$8*$F$10,I275-G276,0))</f>
        <v xml:space="preserve"> </v>
      </c>
      <c r="I276" s="7" t="str">
        <f t="shared" si="45"/>
        <v xml:space="preserve"> </v>
      </c>
      <c r="K276" s="1">
        <f>IF(OR(E276&lt;0,E276=" "),+'Existing Bldg Comparison'!$C$17/$F$10,-E276+'Existing Bldg Comparison'!$C$17/$F$10-H276)</f>
        <v>3333.3333333333335</v>
      </c>
      <c r="L276" s="16">
        <f t="shared" ref="L276:L339" si="49">L275+(1/$F$10)</f>
        <v>21.499999999999964</v>
      </c>
      <c r="M276" s="7">
        <f t="shared" si="41"/>
        <v>406506.8598206623</v>
      </c>
      <c r="N276" s="9" t="str">
        <f>IF(AND(M276&gt;0,M275&lt;0),L276-((M276/'Existing Bldg Comparison'!$C$17))," ")</f>
        <v xml:space="preserve"> </v>
      </c>
    </row>
    <row r="277" spans="2:14" ht="20.100000000000001" customHeight="1" x14ac:dyDescent="0.25">
      <c r="B277" s="1"/>
      <c r="C277" s="2">
        <f t="shared" si="46"/>
        <v>0</v>
      </c>
      <c r="D277" s="7" t="str">
        <f t="shared" si="42"/>
        <v xml:space="preserve"> </v>
      </c>
      <c r="E277" s="2" t="str">
        <f t="shared" si="43"/>
        <v xml:space="preserve"> </v>
      </c>
      <c r="F277" s="2" t="str">
        <f t="shared" si="47"/>
        <v xml:space="preserve"> </v>
      </c>
      <c r="G277" s="7" t="str">
        <f t="shared" si="44"/>
        <v xml:space="preserve"> </v>
      </c>
      <c r="H277" s="7" t="str">
        <f t="shared" si="48"/>
        <v xml:space="preserve"> </v>
      </c>
      <c r="I277" s="7" t="str">
        <f t="shared" si="45"/>
        <v xml:space="preserve"> </v>
      </c>
      <c r="K277" s="1">
        <f>IF(OR(E277&lt;0,E277=" "),+'Existing Bldg Comparison'!$C$17/$F$10,-E277+'Existing Bldg Comparison'!$C$17/$F$10-H277)</f>
        <v>3333.3333333333335</v>
      </c>
      <c r="L277" s="16">
        <f t="shared" si="49"/>
        <v>21.583333333333297</v>
      </c>
      <c r="M277" s="7">
        <f t="shared" si="41"/>
        <v>409840.19315399561</v>
      </c>
      <c r="N277" s="9" t="str">
        <f>IF(AND(M277&gt;0,M276&lt;0),L277-((M277/'Existing Bldg Comparison'!$C$17))," ")</f>
        <v xml:space="preserve"> </v>
      </c>
    </row>
    <row r="278" spans="2:14" ht="20.100000000000001" customHeight="1" x14ac:dyDescent="0.25">
      <c r="B278" s="1"/>
      <c r="C278" s="2">
        <f t="shared" si="46"/>
        <v>0</v>
      </c>
      <c r="D278" s="7" t="str">
        <f t="shared" si="42"/>
        <v xml:space="preserve"> </v>
      </c>
      <c r="E278" s="2" t="str">
        <f t="shared" si="43"/>
        <v xml:space="preserve"> </v>
      </c>
      <c r="F278" s="2" t="str">
        <f t="shared" si="47"/>
        <v xml:space="preserve"> </v>
      </c>
      <c r="G278" s="7" t="str">
        <f t="shared" si="44"/>
        <v xml:space="preserve"> </v>
      </c>
      <c r="H278" s="7" t="str">
        <f t="shared" si="48"/>
        <v xml:space="preserve"> </v>
      </c>
      <c r="I278" s="7" t="str">
        <f t="shared" si="45"/>
        <v xml:space="preserve"> </v>
      </c>
      <c r="K278" s="1">
        <f>IF(OR(E278&lt;0,E278=" "),+'Existing Bldg Comparison'!$C$17/$F$10,-E278+'Existing Bldg Comparison'!$C$17/$F$10-H278)</f>
        <v>3333.3333333333335</v>
      </c>
      <c r="L278" s="16">
        <f t="shared" si="49"/>
        <v>21.666666666666629</v>
      </c>
      <c r="M278" s="7">
        <f t="shared" si="41"/>
        <v>413173.52648732893</v>
      </c>
      <c r="N278" s="9" t="str">
        <f>IF(AND(M278&gt;0,M277&lt;0),L278-((M278/'Existing Bldg Comparison'!$C$17))," ")</f>
        <v xml:space="preserve"> </v>
      </c>
    </row>
    <row r="279" spans="2:14" ht="20.100000000000001" customHeight="1" x14ac:dyDescent="0.25">
      <c r="B279" s="1"/>
      <c r="C279" s="2">
        <f t="shared" si="46"/>
        <v>0</v>
      </c>
      <c r="D279" s="7" t="str">
        <f t="shared" si="42"/>
        <v xml:space="preserve"> </v>
      </c>
      <c r="E279" s="2" t="str">
        <f t="shared" si="43"/>
        <v xml:space="preserve"> </v>
      </c>
      <c r="F279" s="2" t="str">
        <f t="shared" si="47"/>
        <v xml:space="preserve"> </v>
      </c>
      <c r="G279" s="7" t="str">
        <f t="shared" si="44"/>
        <v xml:space="preserve"> </v>
      </c>
      <c r="H279" s="7" t="str">
        <f t="shared" si="48"/>
        <v xml:space="preserve"> </v>
      </c>
      <c r="I279" s="7" t="str">
        <f t="shared" si="45"/>
        <v xml:space="preserve"> </v>
      </c>
      <c r="K279" s="1">
        <f>IF(OR(E279&lt;0,E279=" "),+'Existing Bldg Comparison'!$C$17/$F$10,-E279+'Existing Bldg Comparison'!$C$17/$F$10-H279)</f>
        <v>3333.3333333333335</v>
      </c>
      <c r="L279" s="16">
        <f t="shared" si="49"/>
        <v>21.749999999999961</v>
      </c>
      <c r="M279" s="7">
        <f t="shared" si="41"/>
        <v>416506.85982066224</v>
      </c>
      <c r="N279" s="9" t="str">
        <f>IF(AND(M279&gt;0,M278&lt;0),L279-((M279/'Existing Bldg Comparison'!$C$17))," ")</f>
        <v xml:space="preserve"> </v>
      </c>
    </row>
    <row r="280" spans="2:14" ht="20.100000000000001" customHeight="1" x14ac:dyDescent="0.25">
      <c r="B280" s="1"/>
      <c r="C280" s="2">
        <f t="shared" si="46"/>
        <v>0</v>
      </c>
      <c r="D280" s="7" t="str">
        <f t="shared" si="42"/>
        <v xml:space="preserve"> </v>
      </c>
      <c r="E280" s="2" t="str">
        <f t="shared" si="43"/>
        <v xml:space="preserve"> </v>
      </c>
      <c r="F280" s="2" t="str">
        <f t="shared" si="47"/>
        <v xml:space="preserve"> </v>
      </c>
      <c r="G280" s="7" t="str">
        <f t="shared" si="44"/>
        <v xml:space="preserve"> </v>
      </c>
      <c r="H280" s="7" t="str">
        <f t="shared" si="48"/>
        <v xml:space="preserve"> </v>
      </c>
      <c r="I280" s="7" t="str">
        <f t="shared" si="45"/>
        <v xml:space="preserve"> </v>
      </c>
      <c r="K280" s="1">
        <f>IF(OR(E280&lt;0,E280=" "),+'Existing Bldg Comparison'!$C$17/$F$10,-E280+'Existing Bldg Comparison'!$C$17/$F$10-H280)</f>
        <v>3333.3333333333335</v>
      </c>
      <c r="L280" s="16">
        <f t="shared" si="49"/>
        <v>21.833333333333293</v>
      </c>
      <c r="M280" s="7">
        <f t="shared" si="41"/>
        <v>419840.19315399555</v>
      </c>
      <c r="N280" s="9" t="str">
        <f>IF(AND(M280&gt;0,M279&lt;0),L280-((M280/'Existing Bldg Comparison'!$C$17))," ")</f>
        <v xml:space="preserve"> </v>
      </c>
    </row>
    <row r="281" spans="2:14" ht="20.100000000000001" customHeight="1" x14ac:dyDescent="0.25">
      <c r="B281" s="1"/>
      <c r="C281" s="2">
        <f t="shared" si="46"/>
        <v>0</v>
      </c>
      <c r="D281" s="7" t="str">
        <f t="shared" si="42"/>
        <v xml:space="preserve"> </v>
      </c>
      <c r="E281" s="2" t="str">
        <f t="shared" si="43"/>
        <v xml:space="preserve"> </v>
      </c>
      <c r="F281" s="2" t="str">
        <f t="shared" si="47"/>
        <v xml:space="preserve"> </v>
      </c>
      <c r="G281" s="7" t="str">
        <f t="shared" si="44"/>
        <v xml:space="preserve"> </v>
      </c>
      <c r="H281" s="7" t="str">
        <f t="shared" si="48"/>
        <v xml:space="preserve"> </v>
      </c>
      <c r="I281" s="7" t="str">
        <f t="shared" si="45"/>
        <v xml:space="preserve"> </v>
      </c>
      <c r="K281" s="1">
        <f>IF(OR(E281&lt;0,E281=" "),+'Existing Bldg Comparison'!$C$17/$F$10,-E281+'Existing Bldg Comparison'!$C$17/$F$10-H281)</f>
        <v>3333.3333333333335</v>
      </c>
      <c r="L281" s="16">
        <f t="shared" si="49"/>
        <v>21.916666666666625</v>
      </c>
      <c r="M281" s="7">
        <f t="shared" si="41"/>
        <v>423173.52648732887</v>
      </c>
      <c r="N281" s="9" t="str">
        <f>IF(AND(M281&gt;0,M280&lt;0),L281-((M281/'Existing Bldg Comparison'!$C$17))," ")</f>
        <v xml:space="preserve"> </v>
      </c>
    </row>
    <row r="282" spans="2:14" ht="20.100000000000001" customHeight="1" x14ac:dyDescent="0.25">
      <c r="B282" s="1"/>
      <c r="C282" s="2">
        <f t="shared" si="46"/>
        <v>0</v>
      </c>
      <c r="D282" s="7" t="str">
        <f t="shared" si="42"/>
        <v xml:space="preserve"> </v>
      </c>
      <c r="E282" s="2" t="str">
        <f t="shared" si="43"/>
        <v xml:space="preserve"> </v>
      </c>
      <c r="F282" s="2" t="str">
        <f t="shared" si="47"/>
        <v xml:space="preserve"> </v>
      </c>
      <c r="G282" s="7" t="str">
        <f t="shared" si="44"/>
        <v xml:space="preserve"> </v>
      </c>
      <c r="H282" s="7" t="str">
        <f t="shared" si="48"/>
        <v xml:space="preserve"> </v>
      </c>
      <c r="I282" s="7" t="str">
        <f t="shared" si="45"/>
        <v xml:space="preserve"> </v>
      </c>
      <c r="K282" s="1">
        <f>IF(OR(E282&lt;0,E282=" "),+'Existing Bldg Comparison'!$C$17/$F$10,-E282+'Existing Bldg Comparison'!$C$17/$F$10-H282)</f>
        <v>3333.3333333333335</v>
      </c>
      <c r="L282" s="16">
        <f t="shared" si="49"/>
        <v>21.999999999999957</v>
      </c>
      <c r="M282" s="7">
        <f t="shared" si="41"/>
        <v>426506.85982066218</v>
      </c>
      <c r="N282" s="9" t="str">
        <f>IF(AND(M282&gt;0,M281&lt;0),L282-((M282/'Existing Bldg Comparison'!$C$17))," ")</f>
        <v xml:space="preserve"> </v>
      </c>
    </row>
    <row r="283" spans="2:14" ht="20.100000000000001" customHeight="1" x14ac:dyDescent="0.25">
      <c r="B283" s="1"/>
      <c r="C283" s="2">
        <f t="shared" si="46"/>
        <v>0</v>
      </c>
      <c r="D283" s="7" t="str">
        <f t="shared" si="42"/>
        <v xml:space="preserve"> </v>
      </c>
      <c r="E283" s="2" t="str">
        <f t="shared" si="43"/>
        <v xml:space="preserve"> </v>
      </c>
      <c r="F283" s="2" t="str">
        <f t="shared" si="47"/>
        <v xml:space="preserve"> </v>
      </c>
      <c r="G283" s="7" t="str">
        <f t="shared" si="44"/>
        <v xml:space="preserve"> </v>
      </c>
      <c r="H283" s="7" t="str">
        <f t="shared" si="48"/>
        <v xml:space="preserve"> </v>
      </c>
      <c r="I283" s="7" t="str">
        <f t="shared" si="45"/>
        <v xml:space="preserve"> </v>
      </c>
      <c r="K283" s="1">
        <f>IF(OR(E283&lt;0,E283=" "),+'Existing Bldg Comparison'!$C$17/$F$10,-E283+'Existing Bldg Comparison'!$C$17/$F$10-H283)</f>
        <v>3333.3333333333335</v>
      </c>
      <c r="L283" s="16">
        <f t="shared" si="49"/>
        <v>22.08333333333329</v>
      </c>
      <c r="M283" s="7">
        <f t="shared" si="41"/>
        <v>429840.1931539955</v>
      </c>
      <c r="N283" s="9" t="str">
        <f>IF(AND(M283&gt;0,M282&lt;0),L283-((M283/'Existing Bldg Comparison'!$C$17))," ")</f>
        <v xml:space="preserve"> </v>
      </c>
    </row>
    <row r="284" spans="2:14" ht="20.100000000000001" customHeight="1" x14ac:dyDescent="0.25">
      <c r="B284" s="1"/>
      <c r="C284" s="2">
        <f t="shared" si="46"/>
        <v>0</v>
      </c>
      <c r="D284" s="7" t="str">
        <f t="shared" si="42"/>
        <v xml:space="preserve"> </v>
      </c>
      <c r="E284" s="2" t="str">
        <f t="shared" si="43"/>
        <v xml:space="preserve"> </v>
      </c>
      <c r="F284" s="2" t="str">
        <f t="shared" si="47"/>
        <v xml:space="preserve"> </v>
      </c>
      <c r="G284" s="7" t="str">
        <f t="shared" si="44"/>
        <v xml:space="preserve"> </v>
      </c>
      <c r="H284" s="7" t="str">
        <f t="shared" si="48"/>
        <v xml:space="preserve"> </v>
      </c>
      <c r="I284" s="7" t="str">
        <f t="shared" si="45"/>
        <v xml:space="preserve"> </v>
      </c>
      <c r="K284" s="1">
        <f>IF(OR(E284&lt;0,E284=" "),+'Existing Bldg Comparison'!$C$17/$F$10,-E284+'Existing Bldg Comparison'!$C$17/$F$10-H284)</f>
        <v>3333.3333333333335</v>
      </c>
      <c r="L284" s="16">
        <f t="shared" si="49"/>
        <v>22.166666666666622</v>
      </c>
      <c r="M284" s="7">
        <f t="shared" si="41"/>
        <v>433173.52648732881</v>
      </c>
      <c r="N284" s="9" t="str">
        <f>IF(AND(M284&gt;0,M283&lt;0),L284-((M284/'Existing Bldg Comparison'!$C$17))," ")</f>
        <v xml:space="preserve"> </v>
      </c>
    </row>
    <row r="285" spans="2:14" ht="20.100000000000001" customHeight="1" x14ac:dyDescent="0.25">
      <c r="B285" s="1"/>
      <c r="C285" s="2">
        <f t="shared" si="46"/>
        <v>0</v>
      </c>
      <c r="D285" s="7" t="str">
        <f t="shared" si="42"/>
        <v xml:space="preserve"> </v>
      </c>
      <c r="E285" s="2" t="str">
        <f t="shared" si="43"/>
        <v xml:space="preserve"> </v>
      </c>
      <c r="F285" s="2" t="str">
        <f t="shared" si="47"/>
        <v xml:space="preserve"> </v>
      </c>
      <c r="G285" s="7" t="str">
        <f t="shared" si="44"/>
        <v xml:space="preserve"> </v>
      </c>
      <c r="H285" s="7" t="str">
        <f t="shared" si="48"/>
        <v xml:space="preserve"> </v>
      </c>
      <c r="I285" s="7" t="str">
        <f t="shared" si="45"/>
        <v xml:space="preserve"> </v>
      </c>
      <c r="K285" s="1">
        <f>IF(OR(E285&lt;0,E285=" "),+'Existing Bldg Comparison'!$C$17/$F$10,-E285+'Existing Bldg Comparison'!$C$17/$F$10-H285)</f>
        <v>3333.3333333333335</v>
      </c>
      <c r="L285" s="16">
        <f t="shared" si="49"/>
        <v>22.249999999999954</v>
      </c>
      <c r="M285" s="7">
        <f t="shared" si="41"/>
        <v>436506.85982066212</v>
      </c>
      <c r="N285" s="9" t="str">
        <f>IF(AND(M285&gt;0,M284&lt;0),L285-((M285/'Existing Bldg Comparison'!$C$17))," ")</f>
        <v xml:space="preserve"> </v>
      </c>
    </row>
    <row r="286" spans="2:14" ht="20.100000000000001" customHeight="1" x14ac:dyDescent="0.25">
      <c r="B286" s="1"/>
      <c r="C286" s="2">
        <f t="shared" si="46"/>
        <v>0</v>
      </c>
      <c r="D286" s="7" t="str">
        <f t="shared" si="42"/>
        <v xml:space="preserve"> </v>
      </c>
      <c r="E286" s="2" t="str">
        <f t="shared" si="43"/>
        <v xml:space="preserve"> </v>
      </c>
      <c r="F286" s="2" t="str">
        <f t="shared" si="47"/>
        <v xml:space="preserve"> </v>
      </c>
      <c r="G286" s="7" t="str">
        <f t="shared" si="44"/>
        <v xml:space="preserve"> </v>
      </c>
      <c r="H286" s="7" t="str">
        <f t="shared" si="48"/>
        <v xml:space="preserve"> </v>
      </c>
      <c r="I286" s="7" t="str">
        <f t="shared" si="45"/>
        <v xml:space="preserve"> </v>
      </c>
      <c r="K286" s="1">
        <f>IF(OR(E286&lt;0,E286=" "),+'Existing Bldg Comparison'!$C$17/$F$10,-E286+'Existing Bldg Comparison'!$C$17/$F$10-H286)</f>
        <v>3333.3333333333335</v>
      </c>
      <c r="L286" s="16">
        <f t="shared" si="49"/>
        <v>22.333333333333286</v>
      </c>
      <c r="M286" s="7">
        <f t="shared" si="41"/>
        <v>439840.19315399544</v>
      </c>
      <c r="N286" s="9" t="str">
        <f>IF(AND(M286&gt;0,M285&lt;0),L286-((M286/'Existing Bldg Comparison'!$C$17))," ")</f>
        <v xml:space="preserve"> </v>
      </c>
    </row>
    <row r="287" spans="2:14" ht="20.100000000000001" customHeight="1" x14ac:dyDescent="0.25">
      <c r="B287" s="1"/>
      <c r="C287" s="2">
        <f t="shared" si="46"/>
        <v>0</v>
      </c>
      <c r="D287" s="7" t="str">
        <f t="shared" si="42"/>
        <v xml:space="preserve"> </v>
      </c>
      <c r="E287" s="2" t="str">
        <f t="shared" si="43"/>
        <v xml:space="preserve"> </v>
      </c>
      <c r="F287" s="2" t="str">
        <f t="shared" si="47"/>
        <v xml:space="preserve"> </v>
      </c>
      <c r="G287" s="7" t="str">
        <f t="shared" si="44"/>
        <v xml:space="preserve"> </v>
      </c>
      <c r="H287" s="7" t="str">
        <f t="shared" si="48"/>
        <v xml:space="preserve"> </v>
      </c>
      <c r="I287" s="7" t="str">
        <f t="shared" si="45"/>
        <v xml:space="preserve"> </v>
      </c>
      <c r="K287" s="1">
        <f>IF(OR(E287&lt;0,E287=" "),+'Existing Bldg Comparison'!$C$17/$F$10,-E287+'Existing Bldg Comparison'!$C$17/$F$10-H287)</f>
        <v>3333.3333333333335</v>
      </c>
      <c r="L287" s="16">
        <f t="shared" si="49"/>
        <v>22.416666666666618</v>
      </c>
      <c r="M287" s="7">
        <f t="shared" si="41"/>
        <v>443173.52648732875</v>
      </c>
      <c r="N287" s="9" t="str">
        <f>IF(AND(M287&gt;0,M286&lt;0),L287-((M287/'Existing Bldg Comparison'!$C$17))," ")</f>
        <v xml:space="preserve"> </v>
      </c>
    </row>
    <row r="288" spans="2:14" ht="20.100000000000001" customHeight="1" x14ac:dyDescent="0.25">
      <c r="B288" s="1"/>
      <c r="C288" s="2">
        <f t="shared" si="46"/>
        <v>0</v>
      </c>
      <c r="D288" s="7" t="str">
        <f t="shared" si="42"/>
        <v xml:space="preserve"> </v>
      </c>
      <c r="E288" s="2" t="str">
        <f t="shared" si="43"/>
        <v xml:space="preserve"> </v>
      </c>
      <c r="F288" s="2" t="str">
        <f t="shared" si="47"/>
        <v xml:space="preserve"> </v>
      </c>
      <c r="G288" s="7" t="str">
        <f t="shared" si="44"/>
        <v xml:space="preserve"> </v>
      </c>
      <c r="H288" s="7" t="str">
        <f t="shared" si="48"/>
        <v xml:space="preserve"> </v>
      </c>
      <c r="I288" s="7" t="str">
        <f t="shared" si="45"/>
        <v xml:space="preserve"> </v>
      </c>
      <c r="K288" s="1">
        <f>IF(OR(E288&lt;0,E288=" "),+'Existing Bldg Comparison'!$C$17/$F$10,-E288+'Existing Bldg Comparison'!$C$17/$F$10-H288)</f>
        <v>3333.3333333333335</v>
      </c>
      <c r="L288" s="16">
        <f t="shared" si="49"/>
        <v>22.49999999999995</v>
      </c>
      <c r="M288" s="7">
        <f t="shared" si="41"/>
        <v>446506.85982066207</v>
      </c>
      <c r="N288" s="9" t="str">
        <f>IF(AND(M288&gt;0,M287&lt;0),L288-((M288/'Existing Bldg Comparison'!$C$17))," ")</f>
        <v xml:space="preserve"> </v>
      </c>
    </row>
    <row r="289" spans="2:14" ht="20.100000000000001" customHeight="1" x14ac:dyDescent="0.25">
      <c r="B289" s="1"/>
      <c r="C289" s="2">
        <f t="shared" si="46"/>
        <v>0</v>
      </c>
      <c r="D289" s="7" t="str">
        <f t="shared" si="42"/>
        <v xml:space="preserve"> </v>
      </c>
      <c r="E289" s="2" t="str">
        <f t="shared" si="43"/>
        <v xml:space="preserve"> </v>
      </c>
      <c r="F289" s="2" t="str">
        <f t="shared" si="47"/>
        <v xml:space="preserve"> </v>
      </c>
      <c r="G289" s="7" t="str">
        <f t="shared" si="44"/>
        <v xml:space="preserve"> </v>
      </c>
      <c r="H289" s="7" t="str">
        <f t="shared" si="48"/>
        <v xml:space="preserve"> </v>
      </c>
      <c r="I289" s="7" t="str">
        <f t="shared" si="45"/>
        <v xml:space="preserve"> </v>
      </c>
      <c r="K289" s="1">
        <f>IF(OR(E289&lt;0,E289=" "),+'Existing Bldg Comparison'!$C$17/$F$10,-E289+'Existing Bldg Comparison'!$C$17/$F$10-H289)</f>
        <v>3333.3333333333335</v>
      </c>
      <c r="L289" s="16">
        <f t="shared" si="49"/>
        <v>22.583333333333282</v>
      </c>
      <c r="M289" s="7">
        <f t="shared" si="41"/>
        <v>449840.19315399538</v>
      </c>
      <c r="N289" s="9" t="str">
        <f>IF(AND(M289&gt;0,M288&lt;0),L289-((M289/'Existing Bldg Comparison'!$C$17))," ")</f>
        <v xml:space="preserve"> </v>
      </c>
    </row>
    <row r="290" spans="2:14" ht="20.100000000000001" customHeight="1" x14ac:dyDescent="0.25">
      <c r="B290" s="1"/>
      <c r="C290" s="2">
        <f t="shared" si="46"/>
        <v>0</v>
      </c>
      <c r="D290" s="7" t="str">
        <f t="shared" si="42"/>
        <v xml:space="preserve"> </v>
      </c>
      <c r="E290" s="2" t="str">
        <f t="shared" si="43"/>
        <v xml:space="preserve"> </v>
      </c>
      <c r="F290" s="2" t="str">
        <f t="shared" si="47"/>
        <v xml:space="preserve"> </v>
      </c>
      <c r="G290" s="7" t="str">
        <f t="shared" si="44"/>
        <v xml:space="preserve"> </v>
      </c>
      <c r="H290" s="7" t="str">
        <f t="shared" si="48"/>
        <v xml:space="preserve"> </v>
      </c>
      <c r="I290" s="7" t="str">
        <f t="shared" si="45"/>
        <v xml:space="preserve"> </v>
      </c>
      <c r="K290" s="1">
        <f>IF(OR(E290&lt;0,E290=" "),+'Existing Bldg Comparison'!$C$17/$F$10,-E290+'Existing Bldg Comparison'!$C$17/$F$10-H290)</f>
        <v>3333.3333333333335</v>
      </c>
      <c r="L290" s="16">
        <f t="shared" si="49"/>
        <v>22.666666666666615</v>
      </c>
      <c r="M290" s="7">
        <f t="shared" si="41"/>
        <v>453173.52648732869</v>
      </c>
      <c r="N290" s="9" t="str">
        <f>IF(AND(M290&gt;0,M289&lt;0),L290-((M290/'Existing Bldg Comparison'!$C$17))," ")</f>
        <v xml:space="preserve"> </v>
      </c>
    </row>
    <row r="291" spans="2:14" ht="20.100000000000001" customHeight="1" x14ac:dyDescent="0.25">
      <c r="B291" s="1"/>
      <c r="C291" s="2">
        <f t="shared" si="46"/>
        <v>0</v>
      </c>
      <c r="D291" s="7" t="str">
        <f t="shared" si="42"/>
        <v xml:space="preserve"> </v>
      </c>
      <c r="E291" s="2" t="str">
        <f t="shared" si="43"/>
        <v xml:space="preserve"> </v>
      </c>
      <c r="F291" s="2" t="str">
        <f t="shared" si="47"/>
        <v xml:space="preserve"> </v>
      </c>
      <c r="G291" s="7" t="str">
        <f t="shared" si="44"/>
        <v xml:space="preserve"> </v>
      </c>
      <c r="H291" s="7" t="str">
        <f t="shared" si="48"/>
        <v xml:space="preserve"> </v>
      </c>
      <c r="I291" s="7" t="str">
        <f t="shared" si="45"/>
        <v xml:space="preserve"> </v>
      </c>
      <c r="K291" s="1">
        <f>IF(OR(E291&lt;0,E291=" "),+'Existing Bldg Comparison'!$C$17/$F$10,-E291+'Existing Bldg Comparison'!$C$17/$F$10-H291)</f>
        <v>3333.3333333333335</v>
      </c>
      <c r="L291" s="16">
        <f t="shared" si="49"/>
        <v>22.749999999999947</v>
      </c>
      <c r="M291" s="7">
        <f t="shared" si="41"/>
        <v>456506.85982066201</v>
      </c>
      <c r="N291" s="9" t="str">
        <f>IF(AND(M291&gt;0,M290&lt;0),L291-((M291/'Existing Bldg Comparison'!$C$17))," ")</f>
        <v xml:space="preserve"> </v>
      </c>
    </row>
    <row r="292" spans="2:14" ht="20.100000000000001" customHeight="1" x14ac:dyDescent="0.25">
      <c r="B292" s="1"/>
      <c r="C292" s="2">
        <f t="shared" si="46"/>
        <v>0</v>
      </c>
      <c r="D292" s="7" t="str">
        <f t="shared" si="42"/>
        <v xml:space="preserve"> </v>
      </c>
      <c r="E292" s="2" t="str">
        <f t="shared" si="43"/>
        <v xml:space="preserve"> </v>
      </c>
      <c r="F292" s="2" t="str">
        <f t="shared" si="47"/>
        <v xml:space="preserve"> </v>
      </c>
      <c r="G292" s="7" t="str">
        <f t="shared" si="44"/>
        <v xml:space="preserve"> </v>
      </c>
      <c r="H292" s="7" t="str">
        <f t="shared" si="48"/>
        <v xml:space="preserve"> </v>
      </c>
      <c r="I292" s="7" t="str">
        <f t="shared" si="45"/>
        <v xml:space="preserve"> </v>
      </c>
      <c r="K292" s="1">
        <f>IF(OR(E292&lt;0,E292=" "),+'Existing Bldg Comparison'!$C$17/$F$10,-E292+'Existing Bldg Comparison'!$C$17/$F$10-H292)</f>
        <v>3333.3333333333335</v>
      </c>
      <c r="L292" s="16">
        <f t="shared" si="49"/>
        <v>22.833333333333279</v>
      </c>
      <c r="M292" s="7">
        <f t="shared" si="41"/>
        <v>459840.19315399532</v>
      </c>
      <c r="N292" s="9" t="str">
        <f>IF(AND(M292&gt;0,M291&lt;0),L292-((M292/'Existing Bldg Comparison'!$C$17))," ")</f>
        <v xml:space="preserve"> </v>
      </c>
    </row>
    <row r="293" spans="2:14" ht="20.100000000000001" customHeight="1" x14ac:dyDescent="0.25">
      <c r="B293" s="1"/>
      <c r="C293" s="2">
        <f t="shared" si="46"/>
        <v>0</v>
      </c>
      <c r="D293" s="7" t="str">
        <f t="shared" si="42"/>
        <v xml:space="preserve"> </v>
      </c>
      <c r="E293" s="2" t="str">
        <f t="shared" si="43"/>
        <v xml:space="preserve"> </v>
      </c>
      <c r="F293" s="2" t="str">
        <f t="shared" si="47"/>
        <v xml:space="preserve"> </v>
      </c>
      <c r="G293" s="7" t="str">
        <f t="shared" si="44"/>
        <v xml:space="preserve"> </v>
      </c>
      <c r="H293" s="7" t="str">
        <f t="shared" si="48"/>
        <v xml:space="preserve"> </v>
      </c>
      <c r="I293" s="7" t="str">
        <f t="shared" si="45"/>
        <v xml:space="preserve"> </v>
      </c>
      <c r="K293" s="1">
        <f>IF(OR(E293&lt;0,E293=" "),+'Existing Bldg Comparison'!$C$17/$F$10,-E293+'Existing Bldg Comparison'!$C$17/$F$10-H293)</f>
        <v>3333.3333333333335</v>
      </c>
      <c r="L293" s="16">
        <f t="shared" si="49"/>
        <v>22.916666666666611</v>
      </c>
      <c r="M293" s="7">
        <f t="shared" si="41"/>
        <v>463173.52648732864</v>
      </c>
      <c r="N293" s="9" t="str">
        <f>IF(AND(M293&gt;0,M292&lt;0),L293-((M293/'Existing Bldg Comparison'!$C$17))," ")</f>
        <v xml:space="preserve"> </v>
      </c>
    </row>
    <row r="294" spans="2:14" ht="20.100000000000001" customHeight="1" x14ac:dyDescent="0.25">
      <c r="B294" s="1"/>
      <c r="C294" s="2">
        <f t="shared" si="46"/>
        <v>0</v>
      </c>
      <c r="D294" s="7" t="str">
        <f t="shared" si="42"/>
        <v xml:space="preserve"> </v>
      </c>
      <c r="E294" s="2" t="str">
        <f t="shared" si="43"/>
        <v xml:space="preserve"> </v>
      </c>
      <c r="F294" s="2" t="str">
        <f t="shared" si="47"/>
        <v xml:space="preserve"> </v>
      </c>
      <c r="G294" s="7" t="str">
        <f t="shared" si="44"/>
        <v xml:space="preserve"> </v>
      </c>
      <c r="H294" s="7" t="str">
        <f t="shared" si="48"/>
        <v xml:space="preserve"> </v>
      </c>
      <c r="I294" s="7" t="str">
        <f t="shared" si="45"/>
        <v xml:space="preserve"> </v>
      </c>
      <c r="K294" s="1">
        <f>IF(OR(E294&lt;0,E294=" "),+'Existing Bldg Comparison'!$C$17/$F$10,-E294+'Existing Bldg Comparison'!$C$17/$F$10-H294)</f>
        <v>3333.3333333333335</v>
      </c>
      <c r="L294" s="16">
        <f t="shared" si="49"/>
        <v>22.999999999999943</v>
      </c>
      <c r="M294" s="7">
        <f t="shared" ref="M294:M357" si="50">M293+K294</f>
        <v>466506.85982066195</v>
      </c>
      <c r="N294" s="9" t="str">
        <f>IF(AND(M294&gt;0,M293&lt;0),L294-((M294/'Existing Bldg Comparison'!$C$17))," ")</f>
        <v xml:space="preserve"> </v>
      </c>
    </row>
    <row r="295" spans="2:14" ht="20.100000000000001" customHeight="1" x14ac:dyDescent="0.25">
      <c r="B295" s="1"/>
      <c r="C295" s="2">
        <f t="shared" si="46"/>
        <v>0</v>
      </c>
      <c r="D295" s="7" t="str">
        <f t="shared" si="42"/>
        <v xml:space="preserve"> </v>
      </c>
      <c r="E295" s="2" t="str">
        <f t="shared" si="43"/>
        <v xml:space="preserve"> </v>
      </c>
      <c r="F295" s="2" t="str">
        <f t="shared" si="47"/>
        <v xml:space="preserve"> </v>
      </c>
      <c r="G295" s="7" t="str">
        <f t="shared" si="44"/>
        <v xml:space="preserve"> </v>
      </c>
      <c r="H295" s="7" t="str">
        <f t="shared" si="48"/>
        <v xml:space="preserve"> </v>
      </c>
      <c r="I295" s="7" t="str">
        <f t="shared" si="45"/>
        <v xml:space="preserve"> </v>
      </c>
      <c r="K295" s="1">
        <f>IF(OR(E295&lt;0,E295=" "),+'Existing Bldg Comparison'!$C$17/$F$10,-E295+'Existing Bldg Comparison'!$C$17/$F$10-H295)</f>
        <v>3333.3333333333335</v>
      </c>
      <c r="L295" s="16">
        <f t="shared" si="49"/>
        <v>23.083333333333275</v>
      </c>
      <c r="M295" s="7">
        <f t="shared" si="50"/>
        <v>469840.19315399526</v>
      </c>
      <c r="N295" s="9" t="str">
        <f>IF(AND(M295&gt;0,M294&lt;0),L295-((M295/'Existing Bldg Comparison'!$C$17))," ")</f>
        <v xml:space="preserve"> </v>
      </c>
    </row>
    <row r="296" spans="2:14" ht="20.100000000000001" customHeight="1" x14ac:dyDescent="0.25">
      <c r="B296" s="1"/>
      <c r="C296" s="2">
        <f t="shared" si="46"/>
        <v>0</v>
      </c>
      <c r="D296" s="7" t="str">
        <f t="shared" si="42"/>
        <v xml:space="preserve"> </v>
      </c>
      <c r="E296" s="2" t="str">
        <f t="shared" si="43"/>
        <v xml:space="preserve"> </v>
      </c>
      <c r="F296" s="2" t="str">
        <f t="shared" si="47"/>
        <v xml:space="preserve"> </v>
      </c>
      <c r="G296" s="7" t="str">
        <f t="shared" si="44"/>
        <v xml:space="preserve"> </v>
      </c>
      <c r="H296" s="7" t="str">
        <f t="shared" si="48"/>
        <v xml:space="preserve"> </v>
      </c>
      <c r="I296" s="7" t="str">
        <f t="shared" si="45"/>
        <v xml:space="preserve"> </v>
      </c>
      <c r="K296" s="1">
        <f>IF(OR(E296&lt;0,E296=" "),+'Existing Bldg Comparison'!$C$17/$F$10,-E296+'Existing Bldg Comparison'!$C$17/$F$10-H296)</f>
        <v>3333.3333333333335</v>
      </c>
      <c r="L296" s="16">
        <f t="shared" si="49"/>
        <v>23.166666666666607</v>
      </c>
      <c r="M296" s="7">
        <f t="shared" si="50"/>
        <v>473173.52648732858</v>
      </c>
      <c r="N296" s="9" t="str">
        <f>IF(AND(M296&gt;0,M295&lt;0),L296-((M296/'Existing Bldg Comparison'!$C$17))," ")</f>
        <v xml:space="preserve"> </v>
      </c>
    </row>
    <row r="297" spans="2:14" ht="20.100000000000001" customHeight="1" x14ac:dyDescent="0.25">
      <c r="B297" s="1"/>
      <c r="C297" s="2">
        <f t="shared" si="46"/>
        <v>0</v>
      </c>
      <c r="D297" s="7" t="str">
        <f t="shared" si="42"/>
        <v xml:space="preserve"> </v>
      </c>
      <c r="E297" s="2" t="str">
        <f t="shared" si="43"/>
        <v xml:space="preserve"> </v>
      </c>
      <c r="F297" s="2" t="str">
        <f t="shared" si="47"/>
        <v xml:space="preserve"> </v>
      </c>
      <c r="G297" s="7" t="str">
        <f t="shared" si="44"/>
        <v xml:space="preserve"> </v>
      </c>
      <c r="H297" s="7" t="str">
        <f t="shared" si="48"/>
        <v xml:space="preserve"> </v>
      </c>
      <c r="I297" s="7" t="str">
        <f t="shared" si="45"/>
        <v xml:space="preserve"> </v>
      </c>
      <c r="K297" s="1">
        <f>IF(OR(E297&lt;0,E297=" "),+'Existing Bldg Comparison'!$C$17/$F$10,-E297+'Existing Bldg Comparison'!$C$17/$F$10-H297)</f>
        <v>3333.3333333333335</v>
      </c>
      <c r="L297" s="16">
        <f t="shared" si="49"/>
        <v>23.24999999999994</v>
      </c>
      <c r="M297" s="7">
        <f t="shared" si="50"/>
        <v>476506.85982066189</v>
      </c>
      <c r="N297" s="9" t="str">
        <f>IF(AND(M297&gt;0,M296&lt;0),L297-((M297/'Existing Bldg Comparison'!$C$17))," ")</f>
        <v xml:space="preserve"> </v>
      </c>
    </row>
    <row r="298" spans="2:14" ht="20.100000000000001" customHeight="1" x14ac:dyDescent="0.25">
      <c r="B298" s="1"/>
      <c r="C298" s="2">
        <f t="shared" si="46"/>
        <v>0</v>
      </c>
      <c r="D298" s="7" t="str">
        <f t="shared" si="42"/>
        <v xml:space="preserve"> </v>
      </c>
      <c r="E298" s="2" t="str">
        <f t="shared" si="43"/>
        <v xml:space="preserve"> </v>
      </c>
      <c r="F298" s="2" t="str">
        <f t="shared" si="47"/>
        <v xml:space="preserve"> </v>
      </c>
      <c r="G298" s="7" t="str">
        <f t="shared" si="44"/>
        <v xml:space="preserve"> </v>
      </c>
      <c r="H298" s="7" t="str">
        <f t="shared" si="48"/>
        <v xml:space="preserve"> </v>
      </c>
      <c r="I298" s="7" t="str">
        <f t="shared" si="45"/>
        <v xml:space="preserve"> </v>
      </c>
      <c r="K298" s="1">
        <f>IF(OR(E298&lt;0,E298=" "),+'Existing Bldg Comparison'!$C$17/$F$10,-E298+'Existing Bldg Comparison'!$C$17/$F$10-H298)</f>
        <v>3333.3333333333335</v>
      </c>
      <c r="L298" s="16">
        <f t="shared" si="49"/>
        <v>23.333333333333272</v>
      </c>
      <c r="M298" s="7">
        <f t="shared" si="50"/>
        <v>479840.19315399521</v>
      </c>
      <c r="N298" s="9" t="str">
        <f>IF(AND(M298&gt;0,M297&lt;0),L298-((M298/'Existing Bldg Comparison'!$C$17))," ")</f>
        <v xml:space="preserve"> </v>
      </c>
    </row>
    <row r="299" spans="2:14" ht="20.100000000000001" customHeight="1" x14ac:dyDescent="0.25">
      <c r="B299" s="1"/>
      <c r="C299" s="2">
        <f t="shared" si="46"/>
        <v>0</v>
      </c>
      <c r="D299" s="7" t="str">
        <f t="shared" si="42"/>
        <v xml:space="preserve"> </v>
      </c>
      <c r="E299" s="2" t="str">
        <f t="shared" si="43"/>
        <v xml:space="preserve"> </v>
      </c>
      <c r="F299" s="2" t="str">
        <f t="shared" si="47"/>
        <v xml:space="preserve"> </v>
      </c>
      <c r="G299" s="7" t="str">
        <f t="shared" si="44"/>
        <v xml:space="preserve"> </v>
      </c>
      <c r="H299" s="7" t="str">
        <f t="shared" si="48"/>
        <v xml:space="preserve"> </v>
      </c>
      <c r="I299" s="7" t="str">
        <f t="shared" si="45"/>
        <v xml:space="preserve"> </v>
      </c>
      <c r="K299" s="1">
        <f>IF(OR(E299&lt;0,E299=" "),+'Existing Bldg Comparison'!$C$17/$F$10,-E299+'Existing Bldg Comparison'!$C$17/$F$10-H299)</f>
        <v>3333.3333333333335</v>
      </c>
      <c r="L299" s="16">
        <f t="shared" si="49"/>
        <v>23.416666666666604</v>
      </c>
      <c r="M299" s="7">
        <f t="shared" si="50"/>
        <v>483173.52648732852</v>
      </c>
      <c r="N299" s="9" t="str">
        <f>IF(AND(M299&gt;0,M298&lt;0),L299-((M299/'Existing Bldg Comparison'!$C$17))," ")</f>
        <v xml:space="preserve"> </v>
      </c>
    </row>
    <row r="300" spans="2:14" ht="20.100000000000001" customHeight="1" x14ac:dyDescent="0.25">
      <c r="B300" s="1"/>
      <c r="C300" s="2">
        <f t="shared" si="46"/>
        <v>0</v>
      </c>
      <c r="D300" s="7" t="str">
        <f t="shared" si="42"/>
        <v xml:space="preserve"> </v>
      </c>
      <c r="E300" s="2" t="str">
        <f t="shared" si="43"/>
        <v xml:space="preserve"> </v>
      </c>
      <c r="F300" s="2" t="str">
        <f t="shared" si="47"/>
        <v xml:space="preserve"> </v>
      </c>
      <c r="G300" s="7" t="str">
        <f t="shared" si="44"/>
        <v xml:space="preserve"> </v>
      </c>
      <c r="H300" s="7" t="str">
        <f t="shared" si="48"/>
        <v xml:space="preserve"> </v>
      </c>
      <c r="I300" s="7" t="str">
        <f t="shared" si="45"/>
        <v xml:space="preserve"> </v>
      </c>
      <c r="K300" s="1">
        <f>IF(OR(E300&lt;0,E300=" "),+'Existing Bldg Comparison'!$C$17/$F$10,-E300+'Existing Bldg Comparison'!$C$17/$F$10-H300)</f>
        <v>3333.3333333333335</v>
      </c>
      <c r="L300" s="16">
        <f t="shared" si="49"/>
        <v>23.499999999999936</v>
      </c>
      <c r="M300" s="7">
        <f t="shared" si="50"/>
        <v>486506.85982066183</v>
      </c>
      <c r="N300" s="9" t="str">
        <f>IF(AND(M300&gt;0,M299&lt;0),L300-((M300/'Existing Bldg Comparison'!$C$17))," ")</f>
        <v xml:space="preserve"> </v>
      </c>
    </row>
    <row r="301" spans="2:14" ht="20.100000000000001" customHeight="1" x14ac:dyDescent="0.25">
      <c r="B301" s="1"/>
      <c r="C301" s="2">
        <f t="shared" si="46"/>
        <v>0</v>
      </c>
      <c r="D301" s="7" t="str">
        <f t="shared" si="42"/>
        <v xml:space="preserve"> </v>
      </c>
      <c r="E301" s="2" t="str">
        <f t="shared" si="43"/>
        <v xml:space="preserve"> </v>
      </c>
      <c r="F301" s="2" t="str">
        <f t="shared" si="47"/>
        <v xml:space="preserve"> </v>
      </c>
      <c r="G301" s="7" t="str">
        <f t="shared" si="44"/>
        <v xml:space="preserve"> </v>
      </c>
      <c r="H301" s="7" t="str">
        <f t="shared" si="48"/>
        <v xml:space="preserve"> </v>
      </c>
      <c r="I301" s="7" t="str">
        <f t="shared" si="45"/>
        <v xml:space="preserve"> </v>
      </c>
      <c r="K301" s="1">
        <f>IF(OR(E301&lt;0,E301=" "),+'Existing Bldg Comparison'!$C$17/$F$10,-E301+'Existing Bldg Comparison'!$C$17/$F$10-H301)</f>
        <v>3333.3333333333335</v>
      </c>
      <c r="L301" s="16">
        <f t="shared" si="49"/>
        <v>23.583333333333268</v>
      </c>
      <c r="M301" s="7">
        <f t="shared" si="50"/>
        <v>489840.19315399515</v>
      </c>
      <c r="N301" s="9" t="str">
        <f>IF(AND(M301&gt;0,M300&lt;0),L301-((M301/'Existing Bldg Comparison'!$C$17))," ")</f>
        <v xml:space="preserve"> </v>
      </c>
    </row>
    <row r="302" spans="2:14" ht="20.100000000000001" customHeight="1" x14ac:dyDescent="0.25">
      <c r="B302" s="1"/>
      <c r="C302" s="2">
        <f t="shared" si="46"/>
        <v>0</v>
      </c>
      <c r="D302" s="7" t="str">
        <f t="shared" si="42"/>
        <v xml:space="preserve"> </v>
      </c>
      <c r="E302" s="2" t="str">
        <f t="shared" si="43"/>
        <v xml:space="preserve"> </v>
      </c>
      <c r="F302" s="2" t="str">
        <f t="shared" si="47"/>
        <v xml:space="preserve"> </v>
      </c>
      <c r="G302" s="7" t="str">
        <f t="shared" si="44"/>
        <v xml:space="preserve"> </v>
      </c>
      <c r="H302" s="7" t="str">
        <f t="shared" si="48"/>
        <v xml:space="preserve"> </v>
      </c>
      <c r="I302" s="7" t="str">
        <f t="shared" si="45"/>
        <v xml:space="preserve"> </v>
      </c>
      <c r="K302" s="1">
        <f>IF(OR(E302&lt;0,E302=" "),+'Existing Bldg Comparison'!$C$17/$F$10,-E302+'Existing Bldg Comparison'!$C$17/$F$10-H302)</f>
        <v>3333.3333333333335</v>
      </c>
      <c r="L302" s="16">
        <f t="shared" si="49"/>
        <v>23.6666666666666</v>
      </c>
      <c r="M302" s="7">
        <f t="shared" si="50"/>
        <v>493173.52648732846</v>
      </c>
      <c r="N302" s="9" t="str">
        <f>IF(AND(M302&gt;0,M301&lt;0),L302-((M302/'Existing Bldg Comparison'!$C$17))," ")</f>
        <v xml:space="preserve"> </v>
      </c>
    </row>
    <row r="303" spans="2:14" ht="20.100000000000001" customHeight="1" x14ac:dyDescent="0.25">
      <c r="B303" s="1"/>
      <c r="C303" s="2">
        <f t="shared" si="46"/>
        <v>0</v>
      </c>
      <c r="D303" s="7" t="str">
        <f t="shared" si="42"/>
        <v xml:space="preserve"> </v>
      </c>
      <c r="E303" s="2" t="str">
        <f t="shared" si="43"/>
        <v xml:space="preserve"> </v>
      </c>
      <c r="F303" s="2" t="str">
        <f t="shared" si="47"/>
        <v xml:space="preserve"> </v>
      </c>
      <c r="G303" s="7" t="str">
        <f t="shared" si="44"/>
        <v xml:space="preserve"> </v>
      </c>
      <c r="H303" s="7" t="str">
        <f t="shared" si="48"/>
        <v xml:space="preserve"> </v>
      </c>
      <c r="I303" s="7" t="str">
        <f t="shared" si="45"/>
        <v xml:space="preserve"> </v>
      </c>
      <c r="K303" s="1">
        <f>IF(OR(E303&lt;0,E303=" "),+'Existing Bldg Comparison'!$C$17/$F$10,-E303+'Existing Bldg Comparison'!$C$17/$F$10-H303)</f>
        <v>3333.3333333333335</v>
      </c>
      <c r="L303" s="16">
        <f t="shared" si="49"/>
        <v>23.749999999999932</v>
      </c>
      <c r="M303" s="7">
        <f t="shared" si="50"/>
        <v>496506.85982066178</v>
      </c>
      <c r="N303" s="9" t="str">
        <f>IF(AND(M303&gt;0,M302&lt;0),L303-((M303/'Existing Bldg Comparison'!$C$17))," ")</f>
        <v xml:space="preserve"> </v>
      </c>
    </row>
    <row r="304" spans="2:14" ht="20.100000000000001" customHeight="1" x14ac:dyDescent="0.25">
      <c r="B304" s="1"/>
      <c r="C304" s="2">
        <f t="shared" si="46"/>
        <v>0</v>
      </c>
      <c r="D304" s="7" t="str">
        <f t="shared" si="42"/>
        <v xml:space="preserve"> </v>
      </c>
      <c r="E304" s="2" t="str">
        <f t="shared" si="43"/>
        <v xml:space="preserve"> </v>
      </c>
      <c r="F304" s="2" t="str">
        <f t="shared" si="47"/>
        <v xml:space="preserve"> </v>
      </c>
      <c r="G304" s="7" t="str">
        <f t="shared" si="44"/>
        <v xml:space="preserve"> </v>
      </c>
      <c r="H304" s="7" t="str">
        <f t="shared" si="48"/>
        <v xml:space="preserve"> </v>
      </c>
      <c r="I304" s="7" t="str">
        <f t="shared" si="45"/>
        <v xml:space="preserve"> </v>
      </c>
      <c r="K304" s="1">
        <f>IF(OR(E304&lt;0,E304=" "),+'Existing Bldg Comparison'!$C$17/$F$10,-E304+'Existing Bldg Comparison'!$C$17/$F$10-H304)</f>
        <v>3333.3333333333335</v>
      </c>
      <c r="L304" s="16">
        <f t="shared" si="49"/>
        <v>23.833333333333265</v>
      </c>
      <c r="M304" s="7">
        <f t="shared" si="50"/>
        <v>499840.19315399509</v>
      </c>
      <c r="N304" s="9" t="str">
        <f>IF(AND(M304&gt;0,M303&lt;0),L304-((M304/'Existing Bldg Comparison'!$C$17))," ")</f>
        <v xml:space="preserve"> </v>
      </c>
    </row>
    <row r="305" spans="2:14" ht="20.100000000000001" customHeight="1" x14ac:dyDescent="0.25">
      <c r="B305" s="1"/>
      <c r="C305" s="2">
        <f t="shared" si="46"/>
        <v>0</v>
      </c>
      <c r="D305" s="7" t="str">
        <f t="shared" si="42"/>
        <v xml:space="preserve"> </v>
      </c>
      <c r="E305" s="2" t="str">
        <f t="shared" si="43"/>
        <v xml:space="preserve"> </v>
      </c>
      <c r="F305" s="2" t="str">
        <f t="shared" si="47"/>
        <v xml:space="preserve"> </v>
      </c>
      <c r="G305" s="7" t="str">
        <f t="shared" si="44"/>
        <v xml:space="preserve"> </v>
      </c>
      <c r="H305" s="7" t="str">
        <f t="shared" si="48"/>
        <v xml:space="preserve"> </v>
      </c>
      <c r="I305" s="7" t="str">
        <f t="shared" si="45"/>
        <v xml:space="preserve"> </v>
      </c>
      <c r="K305" s="1">
        <f>IF(OR(E305&lt;0,E305=" "),+'Existing Bldg Comparison'!$C$17/$F$10,-E305+'Existing Bldg Comparison'!$C$17/$F$10-H305)</f>
        <v>3333.3333333333335</v>
      </c>
      <c r="L305" s="16">
        <f t="shared" si="49"/>
        <v>23.916666666666597</v>
      </c>
      <c r="M305" s="7">
        <f t="shared" si="50"/>
        <v>503173.5264873284</v>
      </c>
      <c r="N305" s="9" t="str">
        <f>IF(AND(M305&gt;0,M304&lt;0),L305-((M305/'Existing Bldg Comparison'!$C$17))," ")</f>
        <v xml:space="preserve"> </v>
      </c>
    </row>
    <row r="306" spans="2:14" ht="20.100000000000001" customHeight="1" x14ac:dyDescent="0.25">
      <c r="B306" s="1"/>
      <c r="C306" s="2">
        <f t="shared" si="46"/>
        <v>0</v>
      </c>
      <c r="D306" s="7" t="str">
        <f t="shared" si="42"/>
        <v xml:space="preserve"> </v>
      </c>
      <c r="E306" s="2" t="str">
        <f t="shared" si="43"/>
        <v xml:space="preserve"> </v>
      </c>
      <c r="F306" s="2" t="str">
        <f t="shared" si="47"/>
        <v xml:space="preserve"> </v>
      </c>
      <c r="G306" s="7" t="str">
        <f t="shared" si="44"/>
        <v xml:space="preserve"> </v>
      </c>
      <c r="H306" s="7" t="str">
        <f t="shared" si="48"/>
        <v xml:space="preserve"> </v>
      </c>
      <c r="I306" s="7" t="str">
        <f t="shared" si="45"/>
        <v xml:space="preserve"> </v>
      </c>
      <c r="K306" s="1">
        <f>IF(OR(E306&lt;0,E306=" "),+'Existing Bldg Comparison'!$C$17/$F$10,-E306+'Existing Bldg Comparison'!$C$17/$F$10-H306)</f>
        <v>3333.3333333333335</v>
      </c>
      <c r="L306" s="16">
        <f t="shared" si="49"/>
        <v>23.999999999999929</v>
      </c>
      <c r="M306" s="7">
        <f t="shared" si="50"/>
        <v>506506.85982066172</v>
      </c>
      <c r="N306" s="9" t="str">
        <f>IF(AND(M306&gt;0,M305&lt;0),L306-((M306/'Existing Bldg Comparison'!$C$17))," ")</f>
        <v xml:space="preserve"> </v>
      </c>
    </row>
    <row r="307" spans="2:14" ht="20.100000000000001" customHeight="1" x14ac:dyDescent="0.25">
      <c r="B307" s="1"/>
      <c r="C307" s="2">
        <f t="shared" si="46"/>
        <v>0</v>
      </c>
      <c r="D307" s="7" t="str">
        <f t="shared" si="42"/>
        <v xml:space="preserve"> </v>
      </c>
      <c r="E307" s="2" t="str">
        <f t="shared" si="43"/>
        <v xml:space="preserve"> </v>
      </c>
      <c r="F307" s="2" t="str">
        <f t="shared" si="47"/>
        <v xml:space="preserve"> </v>
      </c>
      <c r="G307" s="7" t="str">
        <f t="shared" si="44"/>
        <v xml:space="preserve"> </v>
      </c>
      <c r="H307" s="7" t="str">
        <f t="shared" si="48"/>
        <v xml:space="preserve"> </v>
      </c>
      <c r="I307" s="7" t="str">
        <f t="shared" si="45"/>
        <v xml:space="preserve"> </v>
      </c>
      <c r="K307" s="1">
        <f>IF(OR(E307&lt;0,E307=" "),+'Existing Bldg Comparison'!$C$17/$F$10,-E307+'Existing Bldg Comparison'!$C$17/$F$10-H307)</f>
        <v>3333.3333333333335</v>
      </c>
      <c r="L307" s="16">
        <f t="shared" si="49"/>
        <v>24.083333333333261</v>
      </c>
      <c r="M307" s="7">
        <f t="shared" si="50"/>
        <v>509840.19315399503</v>
      </c>
      <c r="N307" s="9" t="str">
        <f>IF(AND(M307&gt;0,M306&lt;0),L307-((M307/'Existing Bldg Comparison'!$C$17))," ")</f>
        <v xml:space="preserve"> </v>
      </c>
    </row>
    <row r="308" spans="2:14" ht="20.100000000000001" customHeight="1" x14ac:dyDescent="0.25">
      <c r="B308" s="1"/>
      <c r="C308" s="2">
        <f t="shared" si="46"/>
        <v>0</v>
      </c>
      <c r="D308" s="7" t="str">
        <f t="shared" si="42"/>
        <v xml:space="preserve"> </v>
      </c>
      <c r="E308" s="2" t="str">
        <f t="shared" si="43"/>
        <v xml:space="preserve"> </v>
      </c>
      <c r="F308" s="2" t="str">
        <f t="shared" si="47"/>
        <v xml:space="preserve"> </v>
      </c>
      <c r="G308" s="7" t="str">
        <f t="shared" si="44"/>
        <v xml:space="preserve"> </v>
      </c>
      <c r="H308" s="7" t="str">
        <f t="shared" si="48"/>
        <v xml:space="preserve"> </v>
      </c>
      <c r="I308" s="7" t="str">
        <f t="shared" si="45"/>
        <v xml:space="preserve"> </v>
      </c>
      <c r="K308" s="1">
        <f>IF(OR(E308&lt;0,E308=" "),+'Existing Bldg Comparison'!$C$17/$F$10,-E308+'Existing Bldg Comparison'!$C$17/$F$10-H308)</f>
        <v>3333.3333333333335</v>
      </c>
      <c r="L308" s="16">
        <f t="shared" si="49"/>
        <v>24.166666666666593</v>
      </c>
      <c r="M308" s="7">
        <f t="shared" si="50"/>
        <v>513173.52648732834</v>
      </c>
      <c r="N308" s="9" t="str">
        <f>IF(AND(M308&gt;0,M307&lt;0),L308-((M308/'Existing Bldg Comparison'!$C$17))," ")</f>
        <v xml:space="preserve"> </v>
      </c>
    </row>
    <row r="309" spans="2:14" ht="20.100000000000001" customHeight="1" x14ac:dyDescent="0.25">
      <c r="B309" s="1"/>
      <c r="C309" s="2">
        <f t="shared" si="46"/>
        <v>0</v>
      </c>
      <c r="D309" s="7" t="str">
        <f t="shared" si="42"/>
        <v xml:space="preserve"> </v>
      </c>
      <c r="E309" s="2" t="str">
        <f t="shared" si="43"/>
        <v xml:space="preserve"> </v>
      </c>
      <c r="F309" s="2" t="str">
        <f t="shared" si="47"/>
        <v xml:space="preserve"> </v>
      </c>
      <c r="G309" s="7" t="str">
        <f t="shared" si="44"/>
        <v xml:space="preserve"> </v>
      </c>
      <c r="H309" s="7" t="str">
        <f t="shared" si="48"/>
        <v xml:space="preserve"> </v>
      </c>
      <c r="I309" s="7" t="str">
        <f t="shared" si="45"/>
        <v xml:space="preserve"> </v>
      </c>
      <c r="K309" s="1">
        <f>IF(OR(E309&lt;0,E309=" "),+'Existing Bldg Comparison'!$C$17/$F$10,-E309+'Existing Bldg Comparison'!$C$17/$F$10-H309)</f>
        <v>3333.3333333333335</v>
      </c>
      <c r="L309" s="16">
        <f t="shared" si="49"/>
        <v>24.249999999999925</v>
      </c>
      <c r="M309" s="7">
        <f t="shared" si="50"/>
        <v>516506.85982066166</v>
      </c>
      <c r="N309" s="9" t="str">
        <f>IF(AND(M309&gt;0,M308&lt;0),L309-((M309/'Existing Bldg Comparison'!$C$17))," ")</f>
        <v xml:space="preserve"> </v>
      </c>
    </row>
    <row r="310" spans="2:14" ht="20.100000000000001" customHeight="1" x14ac:dyDescent="0.25">
      <c r="B310" s="1"/>
      <c r="C310" s="2">
        <f t="shared" si="46"/>
        <v>0</v>
      </c>
      <c r="D310" s="7" t="str">
        <f t="shared" si="42"/>
        <v xml:space="preserve"> </v>
      </c>
      <c r="E310" s="2" t="str">
        <f t="shared" si="43"/>
        <v xml:space="preserve"> </v>
      </c>
      <c r="F310" s="2" t="str">
        <f t="shared" si="47"/>
        <v xml:space="preserve"> </v>
      </c>
      <c r="G310" s="7" t="str">
        <f t="shared" si="44"/>
        <v xml:space="preserve"> </v>
      </c>
      <c r="H310" s="7" t="str">
        <f t="shared" si="48"/>
        <v xml:space="preserve"> </v>
      </c>
      <c r="I310" s="7" t="str">
        <f t="shared" si="45"/>
        <v xml:space="preserve"> </v>
      </c>
      <c r="K310" s="1">
        <f>IF(OR(E310&lt;0,E310=" "),+'Existing Bldg Comparison'!$C$17/$F$10,-E310+'Existing Bldg Comparison'!$C$17/$F$10-H310)</f>
        <v>3333.3333333333335</v>
      </c>
      <c r="L310" s="16">
        <f t="shared" si="49"/>
        <v>24.333333333333258</v>
      </c>
      <c r="M310" s="7">
        <f t="shared" si="50"/>
        <v>519840.19315399497</v>
      </c>
      <c r="N310" s="9" t="str">
        <f>IF(AND(M310&gt;0,M309&lt;0),L310-((M310/'Existing Bldg Comparison'!$C$17))," ")</f>
        <v xml:space="preserve"> </v>
      </c>
    </row>
    <row r="311" spans="2:14" ht="20.100000000000001" customHeight="1" x14ac:dyDescent="0.25">
      <c r="B311" s="1"/>
      <c r="C311" s="2">
        <f t="shared" si="46"/>
        <v>0</v>
      </c>
      <c r="D311" s="7" t="str">
        <f t="shared" si="42"/>
        <v xml:space="preserve"> </v>
      </c>
      <c r="E311" s="2" t="str">
        <f t="shared" si="43"/>
        <v xml:space="preserve"> </v>
      </c>
      <c r="F311" s="2" t="str">
        <f t="shared" si="47"/>
        <v xml:space="preserve"> </v>
      </c>
      <c r="G311" s="7" t="str">
        <f t="shared" si="44"/>
        <v xml:space="preserve"> </v>
      </c>
      <c r="H311" s="7" t="str">
        <f t="shared" si="48"/>
        <v xml:space="preserve"> </v>
      </c>
      <c r="I311" s="7" t="str">
        <f t="shared" si="45"/>
        <v xml:space="preserve"> </v>
      </c>
      <c r="K311" s="1">
        <f>IF(OR(E311&lt;0,E311=" "),+'Existing Bldg Comparison'!$C$17/$F$10,-E311+'Existing Bldg Comparison'!$C$17/$F$10-H311)</f>
        <v>3333.3333333333335</v>
      </c>
      <c r="L311" s="16">
        <f t="shared" si="49"/>
        <v>24.41666666666659</v>
      </c>
      <c r="M311" s="7">
        <f t="shared" si="50"/>
        <v>523173.52648732829</v>
      </c>
      <c r="N311" s="9" t="str">
        <f>IF(AND(M311&gt;0,M310&lt;0),L311-((M311/'Existing Bldg Comparison'!$C$17))," ")</f>
        <v xml:space="preserve"> </v>
      </c>
    </row>
    <row r="312" spans="2:14" ht="20.100000000000001" customHeight="1" x14ac:dyDescent="0.25">
      <c r="B312" s="1"/>
      <c r="C312" s="2">
        <f t="shared" si="46"/>
        <v>0</v>
      </c>
      <c r="D312" s="7" t="str">
        <f t="shared" si="42"/>
        <v xml:space="preserve"> </v>
      </c>
      <c r="E312" s="2" t="str">
        <f t="shared" si="43"/>
        <v xml:space="preserve"> </v>
      </c>
      <c r="F312" s="2" t="str">
        <f t="shared" si="47"/>
        <v xml:space="preserve"> </v>
      </c>
      <c r="G312" s="7" t="str">
        <f t="shared" si="44"/>
        <v xml:space="preserve"> </v>
      </c>
      <c r="H312" s="7" t="str">
        <f t="shared" si="48"/>
        <v xml:space="preserve"> </v>
      </c>
      <c r="I312" s="7" t="str">
        <f t="shared" si="45"/>
        <v xml:space="preserve"> </v>
      </c>
      <c r="K312" s="1">
        <f>IF(OR(E312&lt;0,E312=" "),+'Existing Bldg Comparison'!$C$17/$F$10,-E312+'Existing Bldg Comparison'!$C$17/$F$10-H312)</f>
        <v>3333.3333333333335</v>
      </c>
      <c r="L312" s="16">
        <f t="shared" si="49"/>
        <v>24.499999999999922</v>
      </c>
      <c r="M312" s="7">
        <f t="shared" si="50"/>
        <v>526506.8598206616</v>
      </c>
      <c r="N312" s="9" t="str">
        <f>IF(AND(M312&gt;0,M311&lt;0),L312-((M312/'Existing Bldg Comparison'!$C$17))," ")</f>
        <v xml:space="preserve"> </v>
      </c>
    </row>
    <row r="313" spans="2:14" ht="20.100000000000001" customHeight="1" x14ac:dyDescent="0.25">
      <c r="B313" s="1"/>
      <c r="C313" s="2">
        <f t="shared" si="46"/>
        <v>0</v>
      </c>
      <c r="D313" s="7" t="str">
        <f t="shared" si="42"/>
        <v xml:space="preserve"> </v>
      </c>
      <c r="E313" s="2" t="str">
        <f t="shared" si="43"/>
        <v xml:space="preserve"> </v>
      </c>
      <c r="F313" s="2" t="str">
        <f t="shared" si="47"/>
        <v xml:space="preserve"> </v>
      </c>
      <c r="G313" s="7" t="str">
        <f t="shared" si="44"/>
        <v xml:space="preserve"> </v>
      </c>
      <c r="H313" s="7" t="str">
        <f t="shared" si="48"/>
        <v xml:space="preserve"> </v>
      </c>
      <c r="I313" s="7" t="str">
        <f t="shared" si="45"/>
        <v xml:space="preserve"> </v>
      </c>
      <c r="K313" s="1">
        <f>IF(OR(E313&lt;0,E313=" "),+'Existing Bldg Comparison'!$C$17/$F$10,-E313+'Existing Bldg Comparison'!$C$17/$F$10-H313)</f>
        <v>3333.3333333333335</v>
      </c>
      <c r="L313" s="16">
        <f t="shared" si="49"/>
        <v>24.583333333333254</v>
      </c>
      <c r="M313" s="7">
        <f t="shared" si="50"/>
        <v>529840.19315399497</v>
      </c>
      <c r="N313" s="9" t="str">
        <f>IF(AND(M313&gt;0,M312&lt;0),L313-((M313/'Existing Bldg Comparison'!$C$17))," ")</f>
        <v xml:space="preserve"> </v>
      </c>
    </row>
    <row r="314" spans="2:14" ht="20.100000000000001" customHeight="1" x14ac:dyDescent="0.25">
      <c r="B314" s="1"/>
      <c r="C314" s="2">
        <f t="shared" si="46"/>
        <v>0</v>
      </c>
      <c r="D314" s="7" t="str">
        <f t="shared" si="42"/>
        <v xml:space="preserve"> </v>
      </c>
      <c r="E314" s="2" t="str">
        <f t="shared" si="43"/>
        <v xml:space="preserve"> </v>
      </c>
      <c r="F314" s="2" t="str">
        <f t="shared" si="47"/>
        <v xml:space="preserve"> </v>
      </c>
      <c r="G314" s="7" t="str">
        <f t="shared" si="44"/>
        <v xml:space="preserve"> </v>
      </c>
      <c r="H314" s="7" t="str">
        <f t="shared" si="48"/>
        <v xml:space="preserve"> </v>
      </c>
      <c r="I314" s="7" t="str">
        <f t="shared" si="45"/>
        <v xml:space="preserve"> </v>
      </c>
      <c r="K314" s="1">
        <f>IF(OR(E314&lt;0,E314=" "),+'Existing Bldg Comparison'!$C$17/$F$10,-E314+'Existing Bldg Comparison'!$C$17/$F$10-H314)</f>
        <v>3333.3333333333335</v>
      </c>
      <c r="L314" s="16">
        <f t="shared" si="49"/>
        <v>24.666666666666586</v>
      </c>
      <c r="M314" s="7">
        <f t="shared" si="50"/>
        <v>533173.52648732834</v>
      </c>
      <c r="N314" s="9" t="str">
        <f>IF(AND(M314&gt;0,M313&lt;0),L314-((M314/'Existing Bldg Comparison'!$C$17))," ")</f>
        <v xml:space="preserve"> </v>
      </c>
    </row>
    <row r="315" spans="2:14" ht="20.100000000000001" customHeight="1" x14ac:dyDescent="0.25">
      <c r="B315" s="1"/>
      <c r="C315" s="2">
        <f t="shared" si="46"/>
        <v>0</v>
      </c>
      <c r="D315" s="7" t="str">
        <f t="shared" si="42"/>
        <v xml:space="preserve"> </v>
      </c>
      <c r="E315" s="2" t="str">
        <f t="shared" si="43"/>
        <v xml:space="preserve"> </v>
      </c>
      <c r="F315" s="2" t="str">
        <f t="shared" si="47"/>
        <v xml:space="preserve"> </v>
      </c>
      <c r="G315" s="7" t="str">
        <f t="shared" si="44"/>
        <v xml:space="preserve"> </v>
      </c>
      <c r="H315" s="7" t="str">
        <f t="shared" si="48"/>
        <v xml:space="preserve"> </v>
      </c>
      <c r="I315" s="7" t="str">
        <f t="shared" si="45"/>
        <v xml:space="preserve"> </v>
      </c>
      <c r="K315" s="1">
        <f>IF(OR(E315&lt;0,E315=" "),+'Existing Bldg Comparison'!$C$17/$F$10,-E315+'Existing Bldg Comparison'!$C$17/$F$10-H315)</f>
        <v>3333.3333333333335</v>
      </c>
      <c r="L315" s="16">
        <f t="shared" si="49"/>
        <v>24.749999999999918</v>
      </c>
      <c r="M315" s="7">
        <f t="shared" si="50"/>
        <v>536506.85982066172</v>
      </c>
      <c r="N315" s="9" t="str">
        <f>IF(AND(M315&gt;0,M314&lt;0),L315-((M315/'Existing Bldg Comparison'!$C$17))," ")</f>
        <v xml:space="preserve"> </v>
      </c>
    </row>
    <row r="316" spans="2:14" ht="20.100000000000001" customHeight="1" x14ac:dyDescent="0.25">
      <c r="B316" s="1"/>
      <c r="C316" s="2">
        <f t="shared" si="46"/>
        <v>0</v>
      </c>
      <c r="D316" s="7" t="str">
        <f t="shared" si="42"/>
        <v xml:space="preserve"> </v>
      </c>
      <c r="E316" s="2" t="str">
        <f t="shared" si="43"/>
        <v xml:space="preserve"> </v>
      </c>
      <c r="F316" s="2" t="str">
        <f t="shared" si="47"/>
        <v xml:space="preserve"> </v>
      </c>
      <c r="G316" s="7" t="str">
        <f t="shared" si="44"/>
        <v xml:space="preserve"> </v>
      </c>
      <c r="H316" s="7" t="str">
        <f t="shared" si="48"/>
        <v xml:space="preserve"> </v>
      </c>
      <c r="I316" s="7" t="str">
        <f t="shared" si="45"/>
        <v xml:space="preserve"> </v>
      </c>
      <c r="K316" s="1">
        <f>IF(OR(E316&lt;0,E316=" "),+'Existing Bldg Comparison'!$C$17/$F$10,-E316+'Existing Bldg Comparison'!$C$17/$F$10-H316)</f>
        <v>3333.3333333333335</v>
      </c>
      <c r="L316" s="16">
        <f t="shared" si="49"/>
        <v>24.83333333333325</v>
      </c>
      <c r="M316" s="7">
        <f t="shared" si="50"/>
        <v>539840.19315399509</v>
      </c>
      <c r="N316" s="9" t="str">
        <f>IF(AND(M316&gt;0,M315&lt;0),L316-((M316/'Existing Bldg Comparison'!$C$17))," ")</f>
        <v xml:space="preserve"> </v>
      </c>
    </row>
    <row r="317" spans="2:14" ht="20.100000000000001" customHeight="1" x14ac:dyDescent="0.25">
      <c r="B317" s="1"/>
      <c r="C317" s="2">
        <f t="shared" si="46"/>
        <v>0</v>
      </c>
      <c r="D317" s="7" t="str">
        <f t="shared" si="42"/>
        <v xml:space="preserve"> </v>
      </c>
      <c r="E317" s="2" t="str">
        <f t="shared" si="43"/>
        <v xml:space="preserve"> </v>
      </c>
      <c r="F317" s="2" t="str">
        <f t="shared" si="47"/>
        <v xml:space="preserve"> </v>
      </c>
      <c r="G317" s="7" t="str">
        <f t="shared" si="44"/>
        <v xml:space="preserve"> </v>
      </c>
      <c r="H317" s="7" t="str">
        <f t="shared" si="48"/>
        <v xml:space="preserve"> </v>
      </c>
      <c r="I317" s="7" t="str">
        <f t="shared" si="45"/>
        <v xml:space="preserve"> </v>
      </c>
      <c r="K317" s="1">
        <f>IF(OR(E317&lt;0,E317=" "),+'Existing Bldg Comparison'!$C$17/$F$10,-E317+'Existing Bldg Comparison'!$C$17/$F$10-H317)</f>
        <v>3333.3333333333335</v>
      </c>
      <c r="L317" s="16">
        <f t="shared" si="49"/>
        <v>24.916666666666583</v>
      </c>
      <c r="M317" s="7">
        <f t="shared" si="50"/>
        <v>543173.52648732846</v>
      </c>
      <c r="N317" s="9" t="str">
        <f>IF(AND(M317&gt;0,M316&lt;0),L317-((M317/'Existing Bldg Comparison'!$C$17))," ")</f>
        <v xml:space="preserve"> </v>
      </c>
    </row>
    <row r="318" spans="2:14" ht="20.100000000000001" customHeight="1" x14ac:dyDescent="0.25">
      <c r="B318" s="1"/>
      <c r="C318" s="2">
        <f t="shared" si="46"/>
        <v>0</v>
      </c>
      <c r="D318" s="7" t="str">
        <f t="shared" si="42"/>
        <v xml:space="preserve"> </v>
      </c>
      <c r="E318" s="2" t="str">
        <f t="shared" si="43"/>
        <v xml:space="preserve"> </v>
      </c>
      <c r="F318" s="2" t="str">
        <f t="shared" si="47"/>
        <v xml:space="preserve"> </v>
      </c>
      <c r="G318" s="7" t="str">
        <f t="shared" si="44"/>
        <v xml:space="preserve"> </v>
      </c>
      <c r="H318" s="7" t="str">
        <f t="shared" si="48"/>
        <v xml:space="preserve"> </v>
      </c>
      <c r="I318" s="7" t="str">
        <f t="shared" si="45"/>
        <v xml:space="preserve"> </v>
      </c>
      <c r="K318" s="1">
        <f>IF(OR(E318&lt;0,E318=" "),+'Existing Bldg Comparison'!$C$17/$F$10,-E318+'Existing Bldg Comparison'!$C$17/$F$10-H318)</f>
        <v>3333.3333333333335</v>
      </c>
      <c r="L318" s="16">
        <f t="shared" si="49"/>
        <v>24.999999999999915</v>
      </c>
      <c r="M318" s="7">
        <f t="shared" si="50"/>
        <v>546506.85982066183</v>
      </c>
      <c r="N318" s="9" t="str">
        <f>IF(AND(M318&gt;0,M317&lt;0),L318-((M318/'Existing Bldg Comparison'!$C$17))," ")</f>
        <v xml:space="preserve"> </v>
      </c>
    </row>
    <row r="319" spans="2:14" ht="20.100000000000001" customHeight="1" x14ac:dyDescent="0.25">
      <c r="B319" s="1"/>
      <c r="C319" s="2">
        <f t="shared" si="46"/>
        <v>0</v>
      </c>
      <c r="D319" s="7" t="str">
        <f t="shared" si="42"/>
        <v xml:space="preserve"> </v>
      </c>
      <c r="E319" s="2" t="str">
        <f t="shared" si="43"/>
        <v xml:space="preserve"> </v>
      </c>
      <c r="F319" s="2" t="str">
        <f t="shared" si="47"/>
        <v xml:space="preserve"> </v>
      </c>
      <c r="G319" s="7" t="str">
        <f t="shared" si="44"/>
        <v xml:space="preserve"> </v>
      </c>
      <c r="H319" s="7" t="str">
        <f t="shared" si="48"/>
        <v xml:space="preserve"> </v>
      </c>
      <c r="I319" s="7" t="str">
        <f t="shared" si="45"/>
        <v xml:space="preserve"> </v>
      </c>
      <c r="K319" s="1">
        <f>IF(OR(E319&lt;0,E319=" "),+'Existing Bldg Comparison'!$C$17/$F$10,-E319+'Existing Bldg Comparison'!$C$17/$F$10-H319)</f>
        <v>3333.3333333333335</v>
      </c>
      <c r="L319" s="16">
        <f t="shared" si="49"/>
        <v>25.083333333333247</v>
      </c>
      <c r="M319" s="7">
        <f t="shared" si="50"/>
        <v>549840.19315399521</v>
      </c>
      <c r="N319" s="9" t="str">
        <f>IF(AND(M319&gt;0,M318&lt;0),L319-((M319/'Existing Bldg Comparison'!$C$17))," ")</f>
        <v xml:space="preserve"> </v>
      </c>
    </row>
    <row r="320" spans="2:14" ht="20.100000000000001" customHeight="1" x14ac:dyDescent="0.25">
      <c r="B320" s="1"/>
      <c r="C320" s="2">
        <f t="shared" si="46"/>
        <v>0</v>
      </c>
      <c r="D320" s="7" t="str">
        <f t="shared" si="42"/>
        <v xml:space="preserve"> </v>
      </c>
      <c r="E320" s="2" t="str">
        <f t="shared" si="43"/>
        <v xml:space="preserve"> </v>
      </c>
      <c r="F320" s="2" t="str">
        <f t="shared" si="47"/>
        <v xml:space="preserve"> </v>
      </c>
      <c r="G320" s="7" t="str">
        <f t="shared" si="44"/>
        <v xml:space="preserve"> </v>
      </c>
      <c r="H320" s="7" t="str">
        <f t="shared" si="48"/>
        <v xml:space="preserve"> </v>
      </c>
      <c r="I320" s="7" t="str">
        <f t="shared" si="45"/>
        <v xml:space="preserve"> </v>
      </c>
      <c r="K320" s="1">
        <f>IF(OR(E320&lt;0,E320=" "),+'Existing Bldg Comparison'!$C$17/$F$10,-E320+'Existing Bldg Comparison'!$C$17/$F$10-H320)</f>
        <v>3333.3333333333335</v>
      </c>
      <c r="L320" s="16">
        <f t="shared" si="49"/>
        <v>25.166666666666579</v>
      </c>
      <c r="M320" s="7">
        <f t="shared" si="50"/>
        <v>553173.52648732858</v>
      </c>
      <c r="N320" s="9" t="str">
        <f>IF(AND(M320&gt;0,M319&lt;0),L320-((M320/'Existing Bldg Comparison'!$C$17))," ")</f>
        <v xml:space="preserve"> </v>
      </c>
    </row>
    <row r="321" spans="2:14" ht="20.100000000000001" customHeight="1" x14ac:dyDescent="0.25">
      <c r="B321" s="1"/>
      <c r="C321" s="2">
        <f t="shared" si="46"/>
        <v>0</v>
      </c>
      <c r="D321" s="7" t="str">
        <f t="shared" si="42"/>
        <v xml:space="preserve"> </v>
      </c>
      <c r="E321" s="2" t="str">
        <f t="shared" si="43"/>
        <v xml:space="preserve"> </v>
      </c>
      <c r="F321" s="2" t="str">
        <f t="shared" si="47"/>
        <v xml:space="preserve"> </v>
      </c>
      <c r="G321" s="7" t="str">
        <f t="shared" si="44"/>
        <v xml:space="preserve"> </v>
      </c>
      <c r="H321" s="7" t="str">
        <f t="shared" si="48"/>
        <v xml:space="preserve"> </v>
      </c>
      <c r="I321" s="7" t="str">
        <f t="shared" si="45"/>
        <v xml:space="preserve"> </v>
      </c>
      <c r="K321" s="1">
        <f>IF(OR(E321&lt;0,E321=" "),+'Existing Bldg Comparison'!$C$17/$F$10,-E321+'Existing Bldg Comparison'!$C$17/$F$10-H321)</f>
        <v>3333.3333333333335</v>
      </c>
      <c r="L321" s="16">
        <f t="shared" si="49"/>
        <v>25.249999999999911</v>
      </c>
      <c r="M321" s="7">
        <f t="shared" si="50"/>
        <v>556506.85982066195</v>
      </c>
      <c r="N321" s="9" t="str">
        <f>IF(AND(M321&gt;0,M320&lt;0),L321-((M321/'Existing Bldg Comparison'!$C$17))," ")</f>
        <v xml:space="preserve"> </v>
      </c>
    </row>
    <row r="322" spans="2:14" ht="20.100000000000001" customHeight="1" x14ac:dyDescent="0.25">
      <c r="B322" s="1"/>
      <c r="C322" s="2">
        <f t="shared" si="46"/>
        <v>0</v>
      </c>
      <c r="D322" s="7" t="str">
        <f t="shared" si="42"/>
        <v xml:space="preserve"> </v>
      </c>
      <c r="E322" s="2" t="str">
        <f t="shared" si="43"/>
        <v xml:space="preserve"> </v>
      </c>
      <c r="F322" s="2" t="str">
        <f t="shared" si="47"/>
        <v xml:space="preserve"> </v>
      </c>
      <c r="G322" s="7" t="str">
        <f t="shared" si="44"/>
        <v xml:space="preserve"> </v>
      </c>
      <c r="H322" s="7" t="str">
        <f t="shared" si="48"/>
        <v xml:space="preserve"> </v>
      </c>
      <c r="I322" s="7" t="str">
        <f t="shared" si="45"/>
        <v xml:space="preserve"> </v>
      </c>
      <c r="K322" s="1">
        <f>IF(OR(E322&lt;0,E322=" "),+'Existing Bldg Comparison'!$C$17/$F$10,-E322+'Existing Bldg Comparison'!$C$17/$F$10-H322)</f>
        <v>3333.3333333333335</v>
      </c>
      <c r="L322" s="16">
        <f t="shared" si="49"/>
        <v>25.333333333333243</v>
      </c>
      <c r="M322" s="7">
        <f t="shared" si="50"/>
        <v>559840.19315399532</v>
      </c>
      <c r="N322" s="9" t="str">
        <f>IF(AND(M322&gt;0,M321&lt;0),L322-((M322/'Existing Bldg Comparison'!$C$17))," ")</f>
        <v xml:space="preserve"> </v>
      </c>
    </row>
    <row r="323" spans="2:14" ht="20.100000000000001" customHeight="1" x14ac:dyDescent="0.25">
      <c r="B323" s="1"/>
      <c r="C323" s="2">
        <f t="shared" si="46"/>
        <v>0</v>
      </c>
      <c r="D323" s="7" t="str">
        <f t="shared" si="42"/>
        <v xml:space="preserve"> </v>
      </c>
      <c r="E323" s="2" t="str">
        <f t="shared" si="43"/>
        <v xml:space="preserve"> </v>
      </c>
      <c r="F323" s="2" t="str">
        <f t="shared" si="47"/>
        <v xml:space="preserve"> </v>
      </c>
      <c r="G323" s="7" t="str">
        <f t="shared" si="44"/>
        <v xml:space="preserve"> </v>
      </c>
      <c r="H323" s="7" t="str">
        <f t="shared" si="48"/>
        <v xml:space="preserve"> </v>
      </c>
      <c r="I323" s="7" t="str">
        <f t="shared" si="45"/>
        <v xml:space="preserve"> </v>
      </c>
      <c r="K323" s="1">
        <f>IF(OR(E323&lt;0,E323=" "),+'Existing Bldg Comparison'!$C$17/$F$10,-E323+'Existing Bldg Comparison'!$C$17/$F$10-H323)</f>
        <v>3333.3333333333335</v>
      </c>
      <c r="L323" s="16">
        <f t="shared" si="49"/>
        <v>25.416666666666575</v>
      </c>
      <c r="M323" s="7">
        <f t="shared" si="50"/>
        <v>563173.52648732869</v>
      </c>
      <c r="N323" s="9" t="str">
        <f>IF(AND(M323&gt;0,M322&lt;0),L323-((M323/'Existing Bldg Comparison'!$C$17))," ")</f>
        <v xml:space="preserve"> </v>
      </c>
    </row>
    <row r="324" spans="2:14" ht="20.100000000000001" customHeight="1" x14ac:dyDescent="0.25">
      <c r="B324" s="1"/>
      <c r="C324" s="2">
        <f t="shared" si="46"/>
        <v>0</v>
      </c>
      <c r="D324" s="7" t="str">
        <f t="shared" si="42"/>
        <v xml:space="preserve"> </v>
      </c>
      <c r="E324" s="2" t="str">
        <f t="shared" si="43"/>
        <v xml:space="preserve"> </v>
      </c>
      <c r="F324" s="2" t="str">
        <f t="shared" si="47"/>
        <v xml:space="preserve"> </v>
      </c>
      <c r="G324" s="7" t="str">
        <f t="shared" si="44"/>
        <v xml:space="preserve"> </v>
      </c>
      <c r="H324" s="7" t="str">
        <f t="shared" si="48"/>
        <v xml:space="preserve"> </v>
      </c>
      <c r="I324" s="7" t="str">
        <f t="shared" si="45"/>
        <v xml:space="preserve"> </v>
      </c>
      <c r="K324" s="1">
        <f>IF(OR(E324&lt;0,E324=" "),+'Existing Bldg Comparison'!$C$17/$F$10,-E324+'Existing Bldg Comparison'!$C$17/$F$10-H324)</f>
        <v>3333.3333333333335</v>
      </c>
      <c r="L324" s="16">
        <f t="shared" si="49"/>
        <v>25.499999999999908</v>
      </c>
      <c r="M324" s="7">
        <f t="shared" si="50"/>
        <v>566506.85982066207</v>
      </c>
      <c r="N324" s="9" t="str">
        <f>IF(AND(M324&gt;0,M323&lt;0),L324-((M324/'Existing Bldg Comparison'!$C$17))," ")</f>
        <v xml:space="preserve"> </v>
      </c>
    </row>
    <row r="325" spans="2:14" ht="20.100000000000001" customHeight="1" x14ac:dyDescent="0.25">
      <c r="B325" s="1"/>
      <c r="C325" s="2">
        <f t="shared" si="46"/>
        <v>0</v>
      </c>
      <c r="D325" s="7" t="str">
        <f t="shared" si="42"/>
        <v xml:space="preserve"> </v>
      </c>
      <c r="E325" s="2" t="str">
        <f t="shared" si="43"/>
        <v xml:space="preserve"> </v>
      </c>
      <c r="F325" s="2" t="str">
        <f t="shared" si="47"/>
        <v xml:space="preserve"> </v>
      </c>
      <c r="G325" s="7" t="str">
        <f t="shared" si="44"/>
        <v xml:space="preserve"> </v>
      </c>
      <c r="H325" s="7" t="str">
        <f t="shared" si="48"/>
        <v xml:space="preserve"> </v>
      </c>
      <c r="I325" s="7" t="str">
        <f t="shared" si="45"/>
        <v xml:space="preserve"> </v>
      </c>
      <c r="K325" s="1">
        <f>IF(OR(E325&lt;0,E325=" "),+'Existing Bldg Comparison'!$C$17/$F$10,-E325+'Existing Bldg Comparison'!$C$17/$F$10-H325)</f>
        <v>3333.3333333333335</v>
      </c>
      <c r="L325" s="16">
        <f t="shared" si="49"/>
        <v>25.58333333333324</v>
      </c>
      <c r="M325" s="7">
        <f t="shared" si="50"/>
        <v>569840.19315399544</v>
      </c>
      <c r="N325" s="9" t="str">
        <f>IF(AND(M325&gt;0,M324&lt;0),L325-((M325/'Existing Bldg Comparison'!$C$17))," ")</f>
        <v xml:space="preserve"> </v>
      </c>
    </row>
    <row r="326" spans="2:14" ht="20.100000000000001" customHeight="1" x14ac:dyDescent="0.25">
      <c r="B326" s="1"/>
      <c r="C326" s="2">
        <f t="shared" si="46"/>
        <v>0</v>
      </c>
      <c r="D326" s="7" t="str">
        <f t="shared" si="42"/>
        <v xml:space="preserve"> </v>
      </c>
      <c r="E326" s="2" t="str">
        <f t="shared" si="43"/>
        <v xml:space="preserve"> </v>
      </c>
      <c r="F326" s="2" t="str">
        <f t="shared" si="47"/>
        <v xml:space="preserve"> </v>
      </c>
      <c r="G326" s="7" t="str">
        <f t="shared" si="44"/>
        <v xml:space="preserve"> </v>
      </c>
      <c r="H326" s="7" t="str">
        <f t="shared" si="48"/>
        <v xml:space="preserve"> </v>
      </c>
      <c r="I326" s="7" t="str">
        <f t="shared" si="45"/>
        <v xml:space="preserve"> </v>
      </c>
      <c r="K326" s="1">
        <f>IF(OR(E326&lt;0,E326=" "),+'Existing Bldg Comparison'!$C$17/$F$10,-E326+'Existing Bldg Comparison'!$C$17/$F$10-H326)</f>
        <v>3333.3333333333335</v>
      </c>
      <c r="L326" s="16">
        <f t="shared" si="49"/>
        <v>25.666666666666572</v>
      </c>
      <c r="M326" s="7">
        <f t="shared" si="50"/>
        <v>573173.52648732881</v>
      </c>
      <c r="N326" s="9" t="str">
        <f>IF(AND(M326&gt;0,M325&lt;0),L326-((M326/'Existing Bldg Comparison'!$C$17))," ")</f>
        <v xml:space="preserve"> </v>
      </c>
    </row>
    <row r="327" spans="2:14" ht="20.100000000000001" customHeight="1" x14ac:dyDescent="0.25">
      <c r="B327" s="1"/>
      <c r="C327" s="2">
        <f t="shared" si="46"/>
        <v>0</v>
      </c>
      <c r="D327" s="7" t="str">
        <f t="shared" si="42"/>
        <v xml:space="preserve"> </v>
      </c>
      <c r="E327" s="2" t="str">
        <f t="shared" si="43"/>
        <v xml:space="preserve"> </v>
      </c>
      <c r="F327" s="2" t="str">
        <f t="shared" si="47"/>
        <v xml:space="preserve"> </v>
      </c>
      <c r="G327" s="7" t="str">
        <f t="shared" si="44"/>
        <v xml:space="preserve"> </v>
      </c>
      <c r="H327" s="7" t="str">
        <f t="shared" si="48"/>
        <v xml:space="preserve"> </v>
      </c>
      <c r="I327" s="7" t="str">
        <f t="shared" si="45"/>
        <v xml:space="preserve"> </v>
      </c>
      <c r="K327" s="1">
        <f>IF(OR(E327&lt;0,E327=" "),+'Existing Bldg Comparison'!$C$17/$F$10,-E327+'Existing Bldg Comparison'!$C$17/$F$10-H327)</f>
        <v>3333.3333333333335</v>
      </c>
      <c r="L327" s="16">
        <f t="shared" si="49"/>
        <v>25.749999999999904</v>
      </c>
      <c r="M327" s="7">
        <f t="shared" si="50"/>
        <v>576506.85982066218</v>
      </c>
      <c r="N327" s="9" t="str">
        <f>IF(AND(M327&gt;0,M326&lt;0),L327-((M327/'Existing Bldg Comparison'!$C$17))," ")</f>
        <v xml:space="preserve"> </v>
      </c>
    </row>
    <row r="328" spans="2:14" ht="20.100000000000001" customHeight="1" x14ac:dyDescent="0.25">
      <c r="B328" s="1"/>
      <c r="C328" s="2">
        <f t="shared" si="46"/>
        <v>0</v>
      </c>
      <c r="D328" s="7" t="str">
        <f t="shared" si="42"/>
        <v xml:space="preserve"> </v>
      </c>
      <c r="E328" s="2" t="str">
        <f t="shared" si="43"/>
        <v xml:space="preserve"> </v>
      </c>
      <c r="F328" s="2" t="str">
        <f t="shared" si="47"/>
        <v xml:space="preserve"> </v>
      </c>
      <c r="G328" s="7" t="str">
        <f t="shared" si="44"/>
        <v xml:space="preserve"> </v>
      </c>
      <c r="H328" s="7" t="str">
        <f t="shared" si="48"/>
        <v xml:space="preserve"> </v>
      </c>
      <c r="I328" s="7" t="str">
        <f t="shared" si="45"/>
        <v xml:space="preserve"> </v>
      </c>
      <c r="K328" s="1">
        <f>IF(OR(E328&lt;0,E328=" "),+'Existing Bldg Comparison'!$C$17/$F$10,-E328+'Existing Bldg Comparison'!$C$17/$F$10-H328)</f>
        <v>3333.3333333333335</v>
      </c>
      <c r="L328" s="16">
        <f t="shared" si="49"/>
        <v>25.833333333333236</v>
      </c>
      <c r="M328" s="7">
        <f t="shared" si="50"/>
        <v>579840.19315399555</v>
      </c>
      <c r="N328" s="9" t="str">
        <f>IF(AND(M328&gt;0,M327&lt;0),L328-((M328/'Existing Bldg Comparison'!$C$17))," ")</f>
        <v xml:space="preserve"> </v>
      </c>
    </row>
    <row r="329" spans="2:14" ht="20.100000000000001" customHeight="1" x14ac:dyDescent="0.25">
      <c r="B329" s="1"/>
      <c r="C329" s="2">
        <f t="shared" si="46"/>
        <v>0</v>
      </c>
      <c r="D329" s="7" t="str">
        <f t="shared" si="42"/>
        <v xml:space="preserve"> </v>
      </c>
      <c r="E329" s="2" t="str">
        <f t="shared" si="43"/>
        <v xml:space="preserve"> </v>
      </c>
      <c r="F329" s="2" t="str">
        <f t="shared" si="47"/>
        <v xml:space="preserve"> </v>
      </c>
      <c r="G329" s="7" t="str">
        <f t="shared" si="44"/>
        <v xml:space="preserve"> </v>
      </c>
      <c r="H329" s="7" t="str">
        <f t="shared" si="48"/>
        <v xml:space="preserve"> </v>
      </c>
      <c r="I329" s="7" t="str">
        <f t="shared" si="45"/>
        <v xml:space="preserve"> </v>
      </c>
      <c r="K329" s="1">
        <f>IF(OR(E329&lt;0,E329=" "),+'Existing Bldg Comparison'!$C$17/$F$10,-E329+'Existing Bldg Comparison'!$C$17/$F$10-H329)</f>
        <v>3333.3333333333335</v>
      </c>
      <c r="L329" s="16">
        <f t="shared" si="49"/>
        <v>25.916666666666568</v>
      </c>
      <c r="M329" s="7">
        <f t="shared" si="50"/>
        <v>583173.52648732893</v>
      </c>
      <c r="N329" s="9" t="str">
        <f>IF(AND(M329&gt;0,M328&lt;0),L329-((M329/'Existing Bldg Comparison'!$C$17))," ")</f>
        <v xml:space="preserve"> </v>
      </c>
    </row>
    <row r="330" spans="2:14" ht="20.100000000000001" customHeight="1" x14ac:dyDescent="0.25">
      <c r="B330" s="1"/>
      <c r="C330" s="2">
        <f t="shared" si="46"/>
        <v>0</v>
      </c>
      <c r="D330" s="7" t="str">
        <f t="shared" si="42"/>
        <v xml:space="preserve"> </v>
      </c>
      <c r="E330" s="2" t="str">
        <f t="shared" si="43"/>
        <v xml:space="preserve"> </v>
      </c>
      <c r="F330" s="2" t="str">
        <f t="shared" si="47"/>
        <v xml:space="preserve"> </v>
      </c>
      <c r="G330" s="7" t="str">
        <f t="shared" si="44"/>
        <v xml:space="preserve"> </v>
      </c>
      <c r="H330" s="7" t="str">
        <f t="shared" si="48"/>
        <v xml:space="preserve"> </v>
      </c>
      <c r="I330" s="7" t="str">
        <f t="shared" si="45"/>
        <v xml:space="preserve"> </v>
      </c>
      <c r="K330" s="1">
        <f>IF(OR(E330&lt;0,E330=" "),+'Existing Bldg Comparison'!$C$17/$F$10,-E330+'Existing Bldg Comparison'!$C$17/$F$10-H330)</f>
        <v>3333.3333333333335</v>
      </c>
      <c r="L330" s="16">
        <f t="shared" si="49"/>
        <v>25.999999999999901</v>
      </c>
      <c r="M330" s="7">
        <f t="shared" si="50"/>
        <v>586506.8598206623</v>
      </c>
      <c r="N330" s="9" t="str">
        <f>IF(AND(M330&gt;0,M329&lt;0),L330-((M330/'Existing Bldg Comparison'!$C$17))," ")</f>
        <v xml:space="preserve"> </v>
      </c>
    </row>
    <row r="331" spans="2:14" ht="20.100000000000001" customHeight="1" x14ac:dyDescent="0.25">
      <c r="B331" s="1"/>
      <c r="C331" s="2">
        <f t="shared" si="46"/>
        <v>0</v>
      </c>
      <c r="D331" s="7" t="str">
        <f t="shared" si="42"/>
        <v xml:space="preserve"> </v>
      </c>
      <c r="E331" s="2" t="str">
        <f t="shared" si="43"/>
        <v xml:space="preserve"> </v>
      </c>
      <c r="F331" s="2" t="str">
        <f t="shared" si="47"/>
        <v xml:space="preserve"> </v>
      </c>
      <c r="G331" s="7" t="str">
        <f t="shared" si="44"/>
        <v xml:space="preserve"> </v>
      </c>
      <c r="H331" s="7" t="str">
        <f t="shared" si="48"/>
        <v xml:space="preserve"> </v>
      </c>
      <c r="I331" s="7" t="str">
        <f t="shared" si="45"/>
        <v xml:space="preserve"> </v>
      </c>
      <c r="K331" s="1">
        <f>IF(OR(E331&lt;0,E331=" "),+'Existing Bldg Comparison'!$C$17/$F$10,-E331+'Existing Bldg Comparison'!$C$17/$F$10-H331)</f>
        <v>3333.3333333333335</v>
      </c>
      <c r="L331" s="16">
        <f t="shared" si="49"/>
        <v>26.083333333333233</v>
      </c>
      <c r="M331" s="7">
        <f t="shared" si="50"/>
        <v>589840.19315399567</v>
      </c>
      <c r="N331" s="9" t="str">
        <f>IF(AND(M331&gt;0,M330&lt;0),L331-((M331/'Existing Bldg Comparison'!$C$17))," ")</f>
        <v xml:space="preserve"> </v>
      </c>
    </row>
    <row r="332" spans="2:14" ht="20.100000000000001" customHeight="1" x14ac:dyDescent="0.25">
      <c r="B332" s="1"/>
      <c r="C332" s="2">
        <f t="shared" si="46"/>
        <v>0</v>
      </c>
      <c r="D332" s="7" t="str">
        <f t="shared" si="42"/>
        <v xml:space="preserve"> </v>
      </c>
      <c r="E332" s="2" t="str">
        <f t="shared" si="43"/>
        <v xml:space="preserve"> </v>
      </c>
      <c r="F332" s="2" t="str">
        <f t="shared" si="47"/>
        <v xml:space="preserve"> </v>
      </c>
      <c r="G332" s="7" t="str">
        <f t="shared" si="44"/>
        <v xml:space="preserve"> </v>
      </c>
      <c r="H332" s="7" t="str">
        <f t="shared" si="48"/>
        <v xml:space="preserve"> </v>
      </c>
      <c r="I332" s="7" t="str">
        <f t="shared" si="45"/>
        <v xml:space="preserve"> </v>
      </c>
      <c r="K332" s="1">
        <f>IF(OR(E332&lt;0,E332=" "),+'Existing Bldg Comparison'!$C$17/$F$10,-E332+'Existing Bldg Comparison'!$C$17/$F$10-H332)</f>
        <v>3333.3333333333335</v>
      </c>
      <c r="L332" s="16">
        <f t="shared" si="49"/>
        <v>26.166666666666565</v>
      </c>
      <c r="M332" s="7">
        <f t="shared" si="50"/>
        <v>593173.52648732904</v>
      </c>
      <c r="N332" s="9" t="str">
        <f>IF(AND(M332&gt;0,M331&lt;0),L332-((M332/'Existing Bldg Comparison'!$C$17))," ")</f>
        <v xml:space="preserve"> </v>
      </c>
    </row>
    <row r="333" spans="2:14" ht="20.100000000000001" customHeight="1" x14ac:dyDescent="0.25">
      <c r="B333" s="1"/>
      <c r="C333" s="2">
        <f t="shared" si="46"/>
        <v>0</v>
      </c>
      <c r="D333" s="7" t="str">
        <f t="shared" si="42"/>
        <v xml:space="preserve"> </v>
      </c>
      <c r="E333" s="2" t="str">
        <f t="shared" si="43"/>
        <v xml:space="preserve"> </v>
      </c>
      <c r="F333" s="2" t="str">
        <f t="shared" si="47"/>
        <v xml:space="preserve"> </v>
      </c>
      <c r="G333" s="7" t="str">
        <f t="shared" si="44"/>
        <v xml:space="preserve"> </v>
      </c>
      <c r="H333" s="7" t="str">
        <f t="shared" si="48"/>
        <v xml:space="preserve"> </v>
      </c>
      <c r="I333" s="7" t="str">
        <f t="shared" si="45"/>
        <v xml:space="preserve"> </v>
      </c>
      <c r="K333" s="1">
        <f>IF(OR(E333&lt;0,E333=" "),+'Existing Bldg Comparison'!$C$17/$F$10,-E333+'Existing Bldg Comparison'!$C$17/$F$10-H333)</f>
        <v>3333.3333333333335</v>
      </c>
      <c r="L333" s="16">
        <f t="shared" si="49"/>
        <v>26.249999999999897</v>
      </c>
      <c r="M333" s="7">
        <f t="shared" si="50"/>
        <v>596506.85982066242</v>
      </c>
      <c r="N333" s="9" t="str">
        <f>IF(AND(M333&gt;0,M332&lt;0),L333-((M333/'Existing Bldg Comparison'!$C$17))," ")</f>
        <v xml:space="preserve"> </v>
      </c>
    </row>
    <row r="334" spans="2:14" ht="20.100000000000001" customHeight="1" x14ac:dyDescent="0.25">
      <c r="B334" s="1"/>
      <c r="C334" s="2">
        <f t="shared" si="46"/>
        <v>0</v>
      </c>
      <c r="D334" s="7" t="str">
        <f t="shared" si="42"/>
        <v xml:space="preserve"> </v>
      </c>
      <c r="E334" s="2" t="str">
        <f t="shared" si="43"/>
        <v xml:space="preserve"> </v>
      </c>
      <c r="F334" s="2" t="str">
        <f t="shared" si="47"/>
        <v xml:space="preserve"> </v>
      </c>
      <c r="G334" s="7" t="str">
        <f t="shared" si="44"/>
        <v xml:space="preserve"> </v>
      </c>
      <c r="H334" s="7" t="str">
        <f t="shared" si="48"/>
        <v xml:space="preserve"> </v>
      </c>
      <c r="I334" s="7" t="str">
        <f t="shared" si="45"/>
        <v xml:space="preserve"> </v>
      </c>
      <c r="K334" s="1">
        <f>IF(OR(E334&lt;0,E334=" "),+'Existing Bldg Comparison'!$C$17/$F$10,-E334+'Existing Bldg Comparison'!$C$17/$F$10-H334)</f>
        <v>3333.3333333333335</v>
      </c>
      <c r="L334" s="16">
        <f t="shared" si="49"/>
        <v>26.333333333333229</v>
      </c>
      <c r="M334" s="7">
        <f t="shared" si="50"/>
        <v>599840.19315399579</v>
      </c>
      <c r="N334" s="9" t="str">
        <f>IF(AND(M334&gt;0,M333&lt;0),L334-((M334/'Existing Bldg Comparison'!$C$17))," ")</f>
        <v xml:space="preserve"> </v>
      </c>
    </row>
    <row r="335" spans="2:14" ht="20.100000000000001" customHeight="1" x14ac:dyDescent="0.25">
      <c r="B335" s="1"/>
      <c r="C335" s="2">
        <f t="shared" si="46"/>
        <v>0</v>
      </c>
      <c r="D335" s="7" t="str">
        <f t="shared" si="42"/>
        <v xml:space="preserve"> </v>
      </c>
      <c r="E335" s="2" t="str">
        <f t="shared" si="43"/>
        <v xml:space="preserve"> </v>
      </c>
      <c r="F335" s="2" t="str">
        <f t="shared" si="47"/>
        <v xml:space="preserve"> </v>
      </c>
      <c r="G335" s="7" t="str">
        <f t="shared" si="44"/>
        <v xml:space="preserve"> </v>
      </c>
      <c r="H335" s="7" t="str">
        <f t="shared" si="48"/>
        <v xml:space="preserve"> </v>
      </c>
      <c r="I335" s="7" t="str">
        <f t="shared" si="45"/>
        <v xml:space="preserve"> </v>
      </c>
      <c r="K335" s="1">
        <f>IF(OR(E335&lt;0,E335=" "),+'Existing Bldg Comparison'!$C$17/$F$10,-E335+'Existing Bldg Comparison'!$C$17/$F$10-H335)</f>
        <v>3333.3333333333335</v>
      </c>
      <c r="L335" s="16">
        <f t="shared" si="49"/>
        <v>26.416666666666561</v>
      </c>
      <c r="M335" s="7">
        <f t="shared" si="50"/>
        <v>603173.52648732916</v>
      </c>
      <c r="N335" s="9" t="str">
        <f>IF(AND(M335&gt;0,M334&lt;0),L335-((M335/'Existing Bldg Comparison'!$C$17))," ")</f>
        <v xml:space="preserve"> </v>
      </c>
    </row>
    <row r="336" spans="2:14" ht="20.100000000000001" customHeight="1" x14ac:dyDescent="0.25">
      <c r="B336" s="1"/>
      <c r="C336" s="2">
        <f t="shared" si="46"/>
        <v>0</v>
      </c>
      <c r="D336" s="7" t="str">
        <f t="shared" si="42"/>
        <v xml:space="preserve"> </v>
      </c>
      <c r="E336" s="2" t="str">
        <f t="shared" si="43"/>
        <v xml:space="preserve"> </v>
      </c>
      <c r="F336" s="2" t="str">
        <f t="shared" si="47"/>
        <v xml:space="preserve"> </v>
      </c>
      <c r="G336" s="7" t="str">
        <f t="shared" si="44"/>
        <v xml:space="preserve"> </v>
      </c>
      <c r="H336" s="7" t="str">
        <f t="shared" si="48"/>
        <v xml:space="preserve"> </v>
      </c>
      <c r="I336" s="7" t="str">
        <f t="shared" si="45"/>
        <v xml:space="preserve"> </v>
      </c>
      <c r="K336" s="1">
        <f>IF(OR(E336&lt;0,E336=" "),+'Existing Bldg Comparison'!$C$17/$F$10,-E336+'Existing Bldg Comparison'!$C$17/$F$10-H336)</f>
        <v>3333.3333333333335</v>
      </c>
      <c r="L336" s="16">
        <f t="shared" si="49"/>
        <v>26.499999999999893</v>
      </c>
      <c r="M336" s="7">
        <f t="shared" si="50"/>
        <v>606506.85982066253</v>
      </c>
      <c r="N336" s="9" t="str">
        <f>IF(AND(M336&gt;0,M335&lt;0),L336-((M336/'Existing Bldg Comparison'!$C$17))," ")</f>
        <v xml:space="preserve"> </v>
      </c>
    </row>
    <row r="337" spans="2:14" ht="20.100000000000001" customHeight="1" x14ac:dyDescent="0.25">
      <c r="B337" s="1"/>
      <c r="C337" s="2">
        <f t="shared" si="46"/>
        <v>0</v>
      </c>
      <c r="D337" s="7" t="str">
        <f t="shared" si="42"/>
        <v xml:space="preserve"> </v>
      </c>
      <c r="E337" s="2" t="str">
        <f t="shared" si="43"/>
        <v xml:space="preserve"> </v>
      </c>
      <c r="F337" s="2" t="str">
        <f t="shared" si="47"/>
        <v xml:space="preserve"> </v>
      </c>
      <c r="G337" s="7" t="str">
        <f t="shared" si="44"/>
        <v xml:space="preserve"> </v>
      </c>
      <c r="H337" s="7" t="str">
        <f t="shared" si="48"/>
        <v xml:space="preserve"> </v>
      </c>
      <c r="I337" s="7" t="str">
        <f t="shared" si="45"/>
        <v xml:space="preserve"> </v>
      </c>
      <c r="K337" s="1">
        <f>IF(OR(E337&lt;0,E337=" "),+'Existing Bldg Comparison'!$C$17/$F$10,-E337+'Existing Bldg Comparison'!$C$17/$F$10-H337)</f>
        <v>3333.3333333333335</v>
      </c>
      <c r="L337" s="16">
        <f t="shared" si="49"/>
        <v>26.583333333333226</v>
      </c>
      <c r="M337" s="7">
        <f t="shared" si="50"/>
        <v>609840.1931539959</v>
      </c>
      <c r="N337" s="9" t="str">
        <f>IF(AND(M337&gt;0,M336&lt;0),L337-((M337/'Existing Bldg Comparison'!$C$17))," ")</f>
        <v xml:space="preserve"> </v>
      </c>
    </row>
    <row r="338" spans="2:14" ht="20.100000000000001" customHeight="1" x14ac:dyDescent="0.25">
      <c r="B338" s="1"/>
      <c r="C338" s="2">
        <f t="shared" si="46"/>
        <v>0</v>
      </c>
      <c r="D338" s="7" t="str">
        <f t="shared" ref="D338:D378" si="51">IF(C338=0," ",+I337)</f>
        <v xml:space="preserve"> </v>
      </c>
      <c r="E338" s="2" t="str">
        <f t="shared" ref="E338:E378" si="52">IF(C338=0," ",+E337)</f>
        <v xml:space="preserve"> </v>
      </c>
      <c r="F338" s="2" t="str">
        <f t="shared" si="47"/>
        <v xml:space="preserve"> </v>
      </c>
      <c r="G338" s="7" t="str">
        <f t="shared" ref="G338:G378" si="53">IF(C338=0," ",E338-F338)</f>
        <v xml:space="preserve"> </v>
      </c>
      <c r="H338" s="7" t="str">
        <f t="shared" si="48"/>
        <v xml:space="preserve"> </v>
      </c>
      <c r="I338" s="7" t="str">
        <f t="shared" ref="I338:I378" si="54">IF(C338=0," ",D338-G338-H338)</f>
        <v xml:space="preserve"> </v>
      </c>
      <c r="K338" s="1">
        <f>IF(OR(E338&lt;0,E338=" "),+'Existing Bldg Comparison'!$C$17/$F$10,-E338+'Existing Bldg Comparison'!$C$17/$F$10-H338)</f>
        <v>3333.3333333333335</v>
      </c>
      <c r="L338" s="16">
        <f t="shared" si="49"/>
        <v>26.666666666666558</v>
      </c>
      <c r="M338" s="7">
        <f t="shared" si="50"/>
        <v>613173.52648732928</v>
      </c>
      <c r="N338" s="9" t="str">
        <f>IF(AND(M338&gt;0,M337&lt;0),L338-((M338/'Existing Bldg Comparison'!$C$17))," ")</f>
        <v xml:space="preserve"> </v>
      </c>
    </row>
    <row r="339" spans="2:14" ht="20.100000000000001" customHeight="1" x14ac:dyDescent="0.25">
      <c r="B339" s="1"/>
      <c r="C339" s="2">
        <f t="shared" si="46"/>
        <v>0</v>
      </c>
      <c r="D339" s="7" t="str">
        <f t="shared" si="51"/>
        <v xml:space="preserve"> </v>
      </c>
      <c r="E339" s="2" t="str">
        <f t="shared" si="52"/>
        <v xml:space="preserve"> </v>
      </c>
      <c r="F339" s="2" t="str">
        <f t="shared" si="47"/>
        <v xml:space="preserve"> </v>
      </c>
      <c r="G339" s="7" t="str">
        <f t="shared" si="53"/>
        <v xml:space="preserve"> </v>
      </c>
      <c r="H339" s="7" t="str">
        <f t="shared" si="48"/>
        <v xml:space="preserve"> </v>
      </c>
      <c r="I339" s="7" t="str">
        <f t="shared" si="54"/>
        <v xml:space="preserve"> </v>
      </c>
      <c r="K339" s="1">
        <f>IF(OR(E339&lt;0,E339=" "),+'Existing Bldg Comparison'!$C$17/$F$10,-E339+'Existing Bldg Comparison'!$C$17/$F$10-H339)</f>
        <v>3333.3333333333335</v>
      </c>
      <c r="L339" s="16">
        <f t="shared" si="49"/>
        <v>26.74999999999989</v>
      </c>
      <c r="M339" s="7">
        <f t="shared" si="50"/>
        <v>616506.85982066265</v>
      </c>
      <c r="N339" s="9" t="str">
        <f>IF(AND(M339&gt;0,M338&lt;0),L339-((M339/'Existing Bldg Comparison'!$C$17))," ")</f>
        <v xml:space="preserve"> </v>
      </c>
    </row>
    <row r="340" spans="2:14" ht="20.100000000000001" customHeight="1" x14ac:dyDescent="0.25">
      <c r="B340" s="1"/>
      <c r="C340" s="2">
        <f t="shared" ref="C340:C378" si="55">IF(OR(C339+1&gt;$F$8*$F$10,C339=0),0,C339+1)</f>
        <v>0</v>
      </c>
      <c r="D340" s="7" t="str">
        <f t="shared" si="51"/>
        <v xml:space="preserve"> </v>
      </c>
      <c r="E340" s="2" t="str">
        <f t="shared" si="52"/>
        <v xml:space="preserve"> </v>
      </c>
      <c r="F340" s="2" t="str">
        <f t="shared" ref="F340:F378" si="56">IF(C340=0," ",D340*($F$4/$F$10))</f>
        <v xml:space="preserve"> </v>
      </c>
      <c r="G340" s="7" t="str">
        <f t="shared" si="53"/>
        <v xml:space="preserve"> </v>
      </c>
      <c r="H340" s="7" t="str">
        <f t="shared" ref="H340:H378" si="57">IF(C340=0," ",IF(C340=$F$8*$F$10,I339-G340,0))</f>
        <v xml:space="preserve"> </v>
      </c>
      <c r="I340" s="7" t="str">
        <f t="shared" si="54"/>
        <v xml:space="preserve"> </v>
      </c>
      <c r="K340" s="1">
        <f>IF(OR(E340&lt;0,E340=" "),+'Existing Bldg Comparison'!$C$17/$F$10,-E340+'Existing Bldg Comparison'!$C$17/$F$10-H340)</f>
        <v>3333.3333333333335</v>
      </c>
      <c r="L340" s="16">
        <f t="shared" ref="L340:L378" si="58">L339+(1/$F$10)</f>
        <v>26.833333333333222</v>
      </c>
      <c r="M340" s="7">
        <f t="shared" si="50"/>
        <v>619840.19315399602</v>
      </c>
      <c r="N340" s="9" t="str">
        <f>IF(AND(M340&gt;0,M339&lt;0),L340-((M340/'Existing Bldg Comparison'!$C$17))," ")</f>
        <v xml:space="preserve"> </v>
      </c>
    </row>
    <row r="341" spans="2:14" ht="20.100000000000001" customHeight="1" x14ac:dyDescent="0.25">
      <c r="B341" s="1"/>
      <c r="C341" s="2">
        <f t="shared" si="55"/>
        <v>0</v>
      </c>
      <c r="D341" s="7" t="str">
        <f t="shared" si="51"/>
        <v xml:space="preserve"> </v>
      </c>
      <c r="E341" s="2" t="str">
        <f t="shared" si="52"/>
        <v xml:space="preserve"> </v>
      </c>
      <c r="F341" s="2" t="str">
        <f t="shared" si="56"/>
        <v xml:space="preserve"> </v>
      </c>
      <c r="G341" s="7" t="str">
        <f t="shared" si="53"/>
        <v xml:space="preserve"> </v>
      </c>
      <c r="H341" s="7" t="str">
        <f t="shared" si="57"/>
        <v xml:space="preserve"> </v>
      </c>
      <c r="I341" s="7" t="str">
        <f t="shared" si="54"/>
        <v xml:space="preserve"> </v>
      </c>
      <c r="K341" s="1">
        <f>IF(OR(E341&lt;0,E341=" "),+'Existing Bldg Comparison'!$C$17/$F$10,-E341+'Existing Bldg Comparison'!$C$17/$F$10-H341)</f>
        <v>3333.3333333333335</v>
      </c>
      <c r="L341" s="16">
        <f t="shared" si="58"/>
        <v>26.916666666666554</v>
      </c>
      <c r="M341" s="7">
        <f t="shared" si="50"/>
        <v>623173.52648732939</v>
      </c>
      <c r="N341" s="9" t="str">
        <f>IF(AND(M341&gt;0,M340&lt;0),L341-((M341/'Existing Bldg Comparison'!$C$17))," ")</f>
        <v xml:space="preserve"> </v>
      </c>
    </row>
    <row r="342" spans="2:14" ht="20.100000000000001" customHeight="1" x14ac:dyDescent="0.25">
      <c r="B342" s="1"/>
      <c r="C342" s="2">
        <f t="shared" si="55"/>
        <v>0</v>
      </c>
      <c r="D342" s="7" t="str">
        <f t="shared" si="51"/>
        <v xml:space="preserve"> </v>
      </c>
      <c r="E342" s="2" t="str">
        <f t="shared" si="52"/>
        <v xml:space="preserve"> </v>
      </c>
      <c r="F342" s="2" t="str">
        <f t="shared" si="56"/>
        <v xml:space="preserve"> </v>
      </c>
      <c r="G342" s="7" t="str">
        <f t="shared" si="53"/>
        <v xml:space="preserve"> </v>
      </c>
      <c r="H342" s="7" t="str">
        <f t="shared" si="57"/>
        <v xml:space="preserve"> </v>
      </c>
      <c r="I342" s="7" t="str">
        <f t="shared" si="54"/>
        <v xml:space="preserve"> </v>
      </c>
      <c r="K342" s="1">
        <f>IF(OR(E342&lt;0,E342=" "),+'Existing Bldg Comparison'!$C$17/$F$10,-E342+'Existing Bldg Comparison'!$C$17/$F$10-H342)</f>
        <v>3333.3333333333335</v>
      </c>
      <c r="L342" s="16">
        <f t="shared" si="58"/>
        <v>26.999999999999886</v>
      </c>
      <c r="M342" s="7">
        <f t="shared" si="50"/>
        <v>626506.85982066276</v>
      </c>
      <c r="N342" s="9" t="str">
        <f>IF(AND(M342&gt;0,M341&lt;0),L342-((M342/'Existing Bldg Comparison'!$C$17))," ")</f>
        <v xml:space="preserve"> </v>
      </c>
    </row>
    <row r="343" spans="2:14" ht="20.100000000000001" customHeight="1" x14ac:dyDescent="0.25">
      <c r="B343" s="1"/>
      <c r="C343" s="2">
        <f t="shared" si="55"/>
        <v>0</v>
      </c>
      <c r="D343" s="7" t="str">
        <f t="shared" si="51"/>
        <v xml:space="preserve"> </v>
      </c>
      <c r="E343" s="2" t="str">
        <f t="shared" si="52"/>
        <v xml:space="preserve"> </v>
      </c>
      <c r="F343" s="2" t="str">
        <f t="shared" si="56"/>
        <v xml:space="preserve"> </v>
      </c>
      <c r="G343" s="7" t="str">
        <f t="shared" si="53"/>
        <v xml:space="preserve"> </v>
      </c>
      <c r="H343" s="7" t="str">
        <f t="shared" si="57"/>
        <v xml:space="preserve"> </v>
      </c>
      <c r="I343" s="7" t="str">
        <f t="shared" si="54"/>
        <v xml:space="preserve"> </v>
      </c>
      <c r="K343" s="1">
        <f>IF(OR(E343&lt;0,E343=" "),+'Existing Bldg Comparison'!$C$17/$F$10,-E343+'Existing Bldg Comparison'!$C$17/$F$10-H343)</f>
        <v>3333.3333333333335</v>
      </c>
      <c r="L343" s="16">
        <f t="shared" si="58"/>
        <v>27.083333333333218</v>
      </c>
      <c r="M343" s="7">
        <f t="shared" si="50"/>
        <v>629840.19315399614</v>
      </c>
      <c r="N343" s="9" t="str">
        <f>IF(AND(M343&gt;0,M342&lt;0),L343-((M343/'Existing Bldg Comparison'!$C$17))," ")</f>
        <v xml:space="preserve"> </v>
      </c>
    </row>
    <row r="344" spans="2:14" ht="20.100000000000001" customHeight="1" x14ac:dyDescent="0.25">
      <c r="B344" s="1"/>
      <c r="C344" s="2">
        <f t="shared" si="55"/>
        <v>0</v>
      </c>
      <c r="D344" s="7" t="str">
        <f t="shared" si="51"/>
        <v xml:space="preserve"> </v>
      </c>
      <c r="E344" s="2" t="str">
        <f t="shared" si="52"/>
        <v xml:space="preserve"> </v>
      </c>
      <c r="F344" s="2" t="str">
        <f t="shared" si="56"/>
        <v xml:space="preserve"> </v>
      </c>
      <c r="G344" s="7" t="str">
        <f t="shared" si="53"/>
        <v xml:space="preserve"> </v>
      </c>
      <c r="H344" s="7" t="str">
        <f t="shared" si="57"/>
        <v xml:space="preserve"> </v>
      </c>
      <c r="I344" s="7" t="str">
        <f t="shared" si="54"/>
        <v xml:space="preserve"> </v>
      </c>
      <c r="K344" s="1">
        <f>IF(OR(E344&lt;0,E344=" "),+'Existing Bldg Comparison'!$C$17/$F$10,-E344+'Existing Bldg Comparison'!$C$17/$F$10-H344)</f>
        <v>3333.3333333333335</v>
      </c>
      <c r="L344" s="16">
        <f t="shared" si="58"/>
        <v>27.166666666666551</v>
      </c>
      <c r="M344" s="7">
        <f t="shared" si="50"/>
        <v>633173.52648732951</v>
      </c>
      <c r="N344" s="9" t="str">
        <f>IF(AND(M344&gt;0,M343&lt;0),L344-((M344/'Existing Bldg Comparison'!$C$17))," ")</f>
        <v xml:space="preserve"> </v>
      </c>
    </row>
    <row r="345" spans="2:14" ht="20.100000000000001" customHeight="1" x14ac:dyDescent="0.25">
      <c r="B345" s="1"/>
      <c r="C345" s="2">
        <f t="shared" si="55"/>
        <v>0</v>
      </c>
      <c r="D345" s="7" t="str">
        <f t="shared" si="51"/>
        <v xml:space="preserve"> </v>
      </c>
      <c r="E345" s="2" t="str">
        <f t="shared" si="52"/>
        <v xml:space="preserve"> </v>
      </c>
      <c r="F345" s="2" t="str">
        <f t="shared" si="56"/>
        <v xml:space="preserve"> </v>
      </c>
      <c r="G345" s="7" t="str">
        <f t="shared" si="53"/>
        <v xml:space="preserve"> </v>
      </c>
      <c r="H345" s="7" t="str">
        <f t="shared" si="57"/>
        <v xml:space="preserve"> </v>
      </c>
      <c r="I345" s="7" t="str">
        <f t="shared" si="54"/>
        <v xml:space="preserve"> </v>
      </c>
      <c r="K345" s="1">
        <f>IF(OR(E345&lt;0,E345=" "),+'Existing Bldg Comparison'!$C$17/$F$10,-E345+'Existing Bldg Comparison'!$C$17/$F$10-H345)</f>
        <v>3333.3333333333335</v>
      </c>
      <c r="L345" s="16">
        <f t="shared" si="58"/>
        <v>27.249999999999883</v>
      </c>
      <c r="M345" s="7">
        <f t="shared" si="50"/>
        <v>636506.85982066288</v>
      </c>
      <c r="N345" s="9" t="str">
        <f>IF(AND(M345&gt;0,M344&lt;0),L345-((M345/'Existing Bldg Comparison'!$C$17))," ")</f>
        <v xml:space="preserve"> </v>
      </c>
    </row>
    <row r="346" spans="2:14" ht="20.100000000000001" customHeight="1" x14ac:dyDescent="0.25">
      <c r="B346" s="1"/>
      <c r="C346" s="2">
        <f t="shared" si="55"/>
        <v>0</v>
      </c>
      <c r="D346" s="7" t="str">
        <f t="shared" si="51"/>
        <v xml:space="preserve"> </v>
      </c>
      <c r="E346" s="2" t="str">
        <f t="shared" si="52"/>
        <v xml:space="preserve"> </v>
      </c>
      <c r="F346" s="2" t="str">
        <f t="shared" si="56"/>
        <v xml:space="preserve"> </v>
      </c>
      <c r="G346" s="7" t="str">
        <f t="shared" si="53"/>
        <v xml:space="preserve"> </v>
      </c>
      <c r="H346" s="7" t="str">
        <f t="shared" si="57"/>
        <v xml:space="preserve"> </v>
      </c>
      <c r="I346" s="7" t="str">
        <f t="shared" si="54"/>
        <v xml:space="preserve"> </v>
      </c>
      <c r="K346" s="1">
        <f>IF(OR(E346&lt;0,E346=" "),+'Existing Bldg Comparison'!$C$17/$F$10,-E346+'Existing Bldg Comparison'!$C$17/$F$10-H346)</f>
        <v>3333.3333333333335</v>
      </c>
      <c r="L346" s="16">
        <f t="shared" si="58"/>
        <v>27.333333333333215</v>
      </c>
      <c r="M346" s="7">
        <f t="shared" si="50"/>
        <v>639840.19315399625</v>
      </c>
      <c r="N346" s="9" t="str">
        <f>IF(AND(M346&gt;0,M345&lt;0),L346-((M346/'Existing Bldg Comparison'!$C$17))," ")</f>
        <v xml:space="preserve"> </v>
      </c>
    </row>
    <row r="347" spans="2:14" ht="20.100000000000001" customHeight="1" x14ac:dyDescent="0.25">
      <c r="B347" s="1"/>
      <c r="C347" s="2">
        <f t="shared" si="55"/>
        <v>0</v>
      </c>
      <c r="D347" s="7" t="str">
        <f t="shared" si="51"/>
        <v xml:space="preserve"> </v>
      </c>
      <c r="E347" s="2" t="str">
        <f t="shared" si="52"/>
        <v xml:space="preserve"> </v>
      </c>
      <c r="F347" s="2" t="str">
        <f t="shared" si="56"/>
        <v xml:space="preserve"> </v>
      </c>
      <c r="G347" s="7" t="str">
        <f t="shared" si="53"/>
        <v xml:space="preserve"> </v>
      </c>
      <c r="H347" s="7" t="str">
        <f t="shared" si="57"/>
        <v xml:space="preserve"> </v>
      </c>
      <c r="I347" s="7" t="str">
        <f t="shared" si="54"/>
        <v xml:space="preserve"> </v>
      </c>
      <c r="K347" s="1">
        <f>IF(OR(E347&lt;0,E347=" "),+'Existing Bldg Comparison'!$C$17/$F$10,-E347+'Existing Bldg Comparison'!$C$17/$F$10-H347)</f>
        <v>3333.3333333333335</v>
      </c>
      <c r="L347" s="16">
        <f t="shared" si="58"/>
        <v>27.416666666666547</v>
      </c>
      <c r="M347" s="7">
        <f t="shared" si="50"/>
        <v>643173.52648732963</v>
      </c>
      <c r="N347" s="9" t="str">
        <f>IF(AND(M347&gt;0,M346&lt;0),L347-((M347/'Existing Bldg Comparison'!$C$17))," ")</f>
        <v xml:space="preserve"> </v>
      </c>
    </row>
    <row r="348" spans="2:14" ht="20.100000000000001" customHeight="1" x14ac:dyDescent="0.25">
      <c r="B348" s="1"/>
      <c r="C348" s="2">
        <f t="shared" si="55"/>
        <v>0</v>
      </c>
      <c r="D348" s="7" t="str">
        <f t="shared" si="51"/>
        <v xml:space="preserve"> </v>
      </c>
      <c r="E348" s="2" t="str">
        <f t="shared" si="52"/>
        <v xml:space="preserve"> </v>
      </c>
      <c r="F348" s="2" t="str">
        <f t="shared" si="56"/>
        <v xml:space="preserve"> </v>
      </c>
      <c r="G348" s="7" t="str">
        <f t="shared" si="53"/>
        <v xml:space="preserve"> </v>
      </c>
      <c r="H348" s="7" t="str">
        <f t="shared" si="57"/>
        <v xml:space="preserve"> </v>
      </c>
      <c r="I348" s="7" t="str">
        <f t="shared" si="54"/>
        <v xml:space="preserve"> </v>
      </c>
      <c r="K348" s="1">
        <f>IF(OR(E348&lt;0,E348=" "),+'Existing Bldg Comparison'!$C$17/$F$10,-E348+'Existing Bldg Comparison'!$C$17/$F$10-H348)</f>
        <v>3333.3333333333335</v>
      </c>
      <c r="L348" s="16">
        <f t="shared" si="58"/>
        <v>27.499999999999879</v>
      </c>
      <c r="M348" s="7">
        <f t="shared" si="50"/>
        <v>646506.859820663</v>
      </c>
      <c r="N348" s="9" t="str">
        <f>IF(AND(M348&gt;0,M347&lt;0),L348-((M348/'Existing Bldg Comparison'!$C$17))," ")</f>
        <v xml:space="preserve"> </v>
      </c>
    </row>
    <row r="349" spans="2:14" ht="20.100000000000001" customHeight="1" x14ac:dyDescent="0.25">
      <c r="B349" s="1"/>
      <c r="C349" s="2">
        <f t="shared" si="55"/>
        <v>0</v>
      </c>
      <c r="D349" s="7" t="str">
        <f t="shared" si="51"/>
        <v xml:space="preserve"> </v>
      </c>
      <c r="E349" s="2" t="str">
        <f t="shared" si="52"/>
        <v xml:space="preserve"> </v>
      </c>
      <c r="F349" s="2" t="str">
        <f t="shared" si="56"/>
        <v xml:space="preserve"> </v>
      </c>
      <c r="G349" s="7" t="str">
        <f t="shared" si="53"/>
        <v xml:space="preserve"> </v>
      </c>
      <c r="H349" s="7" t="str">
        <f t="shared" si="57"/>
        <v xml:space="preserve"> </v>
      </c>
      <c r="I349" s="7" t="str">
        <f t="shared" si="54"/>
        <v xml:space="preserve"> </v>
      </c>
      <c r="K349" s="1">
        <f>IF(OR(E349&lt;0,E349=" "),+'Existing Bldg Comparison'!$C$17/$F$10,-E349+'Existing Bldg Comparison'!$C$17/$F$10-H349)</f>
        <v>3333.3333333333335</v>
      </c>
      <c r="L349" s="16">
        <f t="shared" si="58"/>
        <v>27.583333333333211</v>
      </c>
      <c r="M349" s="7">
        <f t="shared" si="50"/>
        <v>649840.19315399637</v>
      </c>
      <c r="N349" s="9" t="str">
        <f>IF(AND(M349&gt;0,M348&lt;0),L349-((M349/'Existing Bldg Comparison'!$C$17))," ")</f>
        <v xml:space="preserve"> </v>
      </c>
    </row>
    <row r="350" spans="2:14" ht="20.100000000000001" customHeight="1" x14ac:dyDescent="0.25">
      <c r="B350" s="1"/>
      <c r="C350" s="2">
        <f t="shared" si="55"/>
        <v>0</v>
      </c>
      <c r="D350" s="7" t="str">
        <f t="shared" si="51"/>
        <v xml:space="preserve"> </v>
      </c>
      <c r="E350" s="2" t="str">
        <f t="shared" si="52"/>
        <v xml:space="preserve"> </v>
      </c>
      <c r="F350" s="2" t="str">
        <f t="shared" si="56"/>
        <v xml:space="preserve"> </v>
      </c>
      <c r="G350" s="7" t="str">
        <f t="shared" si="53"/>
        <v xml:space="preserve"> </v>
      </c>
      <c r="H350" s="7" t="str">
        <f t="shared" si="57"/>
        <v xml:space="preserve"> </v>
      </c>
      <c r="I350" s="7" t="str">
        <f t="shared" si="54"/>
        <v xml:space="preserve"> </v>
      </c>
      <c r="K350" s="1">
        <f>IF(OR(E350&lt;0,E350=" "),+'Existing Bldg Comparison'!$C$17/$F$10,-E350+'Existing Bldg Comparison'!$C$17/$F$10-H350)</f>
        <v>3333.3333333333335</v>
      </c>
      <c r="L350" s="16">
        <f t="shared" si="58"/>
        <v>27.666666666666544</v>
      </c>
      <c r="M350" s="7">
        <f t="shared" si="50"/>
        <v>653173.52648732974</v>
      </c>
      <c r="N350" s="9" t="str">
        <f>IF(AND(M350&gt;0,M349&lt;0),L350-((M350/'Existing Bldg Comparison'!$C$17))," ")</f>
        <v xml:space="preserve"> </v>
      </c>
    </row>
    <row r="351" spans="2:14" ht="20.100000000000001" customHeight="1" x14ac:dyDescent="0.25">
      <c r="B351" s="1"/>
      <c r="C351" s="2">
        <f t="shared" si="55"/>
        <v>0</v>
      </c>
      <c r="D351" s="7" t="str">
        <f t="shared" si="51"/>
        <v xml:space="preserve"> </v>
      </c>
      <c r="E351" s="2" t="str">
        <f t="shared" si="52"/>
        <v xml:space="preserve"> </v>
      </c>
      <c r="F351" s="2" t="str">
        <f t="shared" si="56"/>
        <v xml:space="preserve"> </v>
      </c>
      <c r="G351" s="7" t="str">
        <f t="shared" si="53"/>
        <v xml:space="preserve"> </v>
      </c>
      <c r="H351" s="7" t="str">
        <f t="shared" si="57"/>
        <v xml:space="preserve"> </v>
      </c>
      <c r="I351" s="7" t="str">
        <f t="shared" si="54"/>
        <v xml:space="preserve"> </v>
      </c>
      <c r="K351" s="1">
        <f>IF(OR(E351&lt;0,E351=" "),+'Existing Bldg Comparison'!$C$17/$F$10,-E351+'Existing Bldg Comparison'!$C$17/$F$10-H351)</f>
        <v>3333.3333333333335</v>
      </c>
      <c r="L351" s="16">
        <f t="shared" si="58"/>
        <v>27.749999999999876</v>
      </c>
      <c r="M351" s="7">
        <f t="shared" si="50"/>
        <v>656506.85982066311</v>
      </c>
      <c r="N351" s="9" t="str">
        <f>IF(AND(M351&gt;0,M350&lt;0),L351-((M351/'Existing Bldg Comparison'!$C$17))," ")</f>
        <v xml:space="preserve"> </v>
      </c>
    </row>
    <row r="352" spans="2:14" ht="20.100000000000001" customHeight="1" x14ac:dyDescent="0.25">
      <c r="B352" s="1"/>
      <c r="C352" s="2">
        <f t="shared" si="55"/>
        <v>0</v>
      </c>
      <c r="D352" s="7" t="str">
        <f t="shared" si="51"/>
        <v xml:space="preserve"> </v>
      </c>
      <c r="E352" s="2" t="str">
        <f t="shared" si="52"/>
        <v xml:space="preserve"> </v>
      </c>
      <c r="F352" s="2" t="str">
        <f t="shared" si="56"/>
        <v xml:space="preserve"> </v>
      </c>
      <c r="G352" s="7" t="str">
        <f t="shared" si="53"/>
        <v xml:space="preserve"> </v>
      </c>
      <c r="H352" s="7" t="str">
        <f t="shared" si="57"/>
        <v xml:space="preserve"> </v>
      </c>
      <c r="I352" s="7" t="str">
        <f t="shared" si="54"/>
        <v xml:space="preserve"> </v>
      </c>
      <c r="K352" s="1">
        <f>IF(OR(E352&lt;0,E352=" "),+'Existing Bldg Comparison'!$C$17/$F$10,-E352+'Existing Bldg Comparison'!$C$17/$F$10-H352)</f>
        <v>3333.3333333333335</v>
      </c>
      <c r="L352" s="16">
        <f t="shared" si="58"/>
        <v>27.833333333333208</v>
      </c>
      <c r="M352" s="7">
        <f t="shared" si="50"/>
        <v>659840.19315399649</v>
      </c>
      <c r="N352" s="9" t="str">
        <f>IF(AND(M352&gt;0,M351&lt;0),L352-((M352/'Existing Bldg Comparison'!$C$17))," ")</f>
        <v xml:space="preserve"> </v>
      </c>
    </row>
    <row r="353" spans="2:14" ht="20.100000000000001" customHeight="1" x14ac:dyDescent="0.25">
      <c r="B353" s="1"/>
      <c r="C353" s="2">
        <f t="shared" si="55"/>
        <v>0</v>
      </c>
      <c r="D353" s="7" t="str">
        <f t="shared" si="51"/>
        <v xml:space="preserve"> </v>
      </c>
      <c r="E353" s="2" t="str">
        <f t="shared" si="52"/>
        <v xml:space="preserve"> </v>
      </c>
      <c r="F353" s="2" t="str">
        <f t="shared" si="56"/>
        <v xml:space="preserve"> </v>
      </c>
      <c r="G353" s="7" t="str">
        <f t="shared" si="53"/>
        <v xml:space="preserve"> </v>
      </c>
      <c r="H353" s="7" t="str">
        <f t="shared" si="57"/>
        <v xml:space="preserve"> </v>
      </c>
      <c r="I353" s="7" t="str">
        <f t="shared" si="54"/>
        <v xml:space="preserve"> </v>
      </c>
      <c r="K353" s="1">
        <f>IF(OR(E353&lt;0,E353=" "),+'Existing Bldg Comparison'!$C$17/$F$10,-E353+'Existing Bldg Comparison'!$C$17/$F$10-H353)</f>
        <v>3333.3333333333335</v>
      </c>
      <c r="L353" s="16">
        <f t="shared" si="58"/>
        <v>27.91666666666654</v>
      </c>
      <c r="M353" s="7">
        <f t="shared" si="50"/>
        <v>663173.52648732986</v>
      </c>
      <c r="N353" s="9" t="str">
        <f>IF(AND(M353&gt;0,M352&lt;0),L353-((M353/'Existing Bldg Comparison'!$C$17))," ")</f>
        <v xml:space="preserve"> </v>
      </c>
    </row>
    <row r="354" spans="2:14" ht="20.100000000000001" customHeight="1" x14ac:dyDescent="0.25">
      <c r="B354" s="1"/>
      <c r="C354" s="2">
        <f t="shared" si="55"/>
        <v>0</v>
      </c>
      <c r="D354" s="7" t="str">
        <f t="shared" si="51"/>
        <v xml:space="preserve"> </v>
      </c>
      <c r="E354" s="2" t="str">
        <f t="shared" si="52"/>
        <v xml:space="preserve"> </v>
      </c>
      <c r="F354" s="2" t="str">
        <f t="shared" si="56"/>
        <v xml:space="preserve"> </v>
      </c>
      <c r="G354" s="7" t="str">
        <f t="shared" si="53"/>
        <v xml:space="preserve"> </v>
      </c>
      <c r="H354" s="7" t="str">
        <f t="shared" si="57"/>
        <v xml:space="preserve"> </v>
      </c>
      <c r="I354" s="7" t="str">
        <f t="shared" si="54"/>
        <v xml:space="preserve"> </v>
      </c>
      <c r="K354" s="1">
        <f>IF(OR(E354&lt;0,E354=" "),+'Existing Bldg Comparison'!$C$17/$F$10,-E354+'Existing Bldg Comparison'!$C$17/$F$10-H354)</f>
        <v>3333.3333333333335</v>
      </c>
      <c r="L354" s="16">
        <f t="shared" si="58"/>
        <v>27.999999999999872</v>
      </c>
      <c r="M354" s="7">
        <f t="shared" si="50"/>
        <v>666506.85982066323</v>
      </c>
      <c r="N354" s="9" t="str">
        <f>IF(AND(M354&gt;0,M353&lt;0),L354-((M354/'Existing Bldg Comparison'!$C$17))," ")</f>
        <v xml:space="preserve"> </v>
      </c>
    </row>
    <row r="355" spans="2:14" ht="20.100000000000001" customHeight="1" x14ac:dyDescent="0.25">
      <c r="B355" s="1"/>
      <c r="C355" s="2">
        <f t="shared" si="55"/>
        <v>0</v>
      </c>
      <c r="D355" s="7" t="str">
        <f t="shared" si="51"/>
        <v xml:space="preserve"> </v>
      </c>
      <c r="E355" s="2" t="str">
        <f t="shared" si="52"/>
        <v xml:space="preserve"> </v>
      </c>
      <c r="F355" s="2" t="str">
        <f t="shared" si="56"/>
        <v xml:space="preserve"> </v>
      </c>
      <c r="G355" s="7" t="str">
        <f t="shared" si="53"/>
        <v xml:space="preserve"> </v>
      </c>
      <c r="H355" s="7" t="str">
        <f t="shared" si="57"/>
        <v xml:space="preserve"> </v>
      </c>
      <c r="I355" s="7" t="str">
        <f t="shared" si="54"/>
        <v xml:space="preserve"> </v>
      </c>
      <c r="K355" s="1">
        <f>IF(OR(E355&lt;0,E355=" "),+'Existing Bldg Comparison'!$C$17/$F$10,-E355+'Existing Bldg Comparison'!$C$17/$F$10-H355)</f>
        <v>3333.3333333333335</v>
      </c>
      <c r="L355" s="16">
        <f t="shared" si="58"/>
        <v>28.083333333333204</v>
      </c>
      <c r="M355" s="7">
        <f t="shared" si="50"/>
        <v>669840.1931539966</v>
      </c>
      <c r="N355" s="9" t="str">
        <f>IF(AND(M355&gt;0,M354&lt;0),L355-((M355/'Existing Bldg Comparison'!$C$17))," ")</f>
        <v xml:space="preserve"> </v>
      </c>
    </row>
    <row r="356" spans="2:14" ht="20.100000000000001" customHeight="1" x14ac:dyDescent="0.25">
      <c r="B356" s="1"/>
      <c r="C356" s="2">
        <f t="shared" si="55"/>
        <v>0</v>
      </c>
      <c r="D356" s="7" t="str">
        <f t="shared" si="51"/>
        <v xml:space="preserve"> </v>
      </c>
      <c r="E356" s="2" t="str">
        <f t="shared" si="52"/>
        <v xml:space="preserve"> </v>
      </c>
      <c r="F356" s="2" t="str">
        <f t="shared" si="56"/>
        <v xml:space="preserve"> </v>
      </c>
      <c r="G356" s="7" t="str">
        <f t="shared" si="53"/>
        <v xml:space="preserve"> </v>
      </c>
      <c r="H356" s="7" t="str">
        <f t="shared" si="57"/>
        <v xml:space="preserve"> </v>
      </c>
      <c r="I356" s="7" t="str">
        <f t="shared" si="54"/>
        <v xml:space="preserve"> </v>
      </c>
      <c r="K356" s="1">
        <f>IF(OR(E356&lt;0,E356=" "),+'Existing Bldg Comparison'!$C$17/$F$10,-E356+'Existing Bldg Comparison'!$C$17/$F$10-H356)</f>
        <v>3333.3333333333335</v>
      </c>
      <c r="L356" s="16">
        <f t="shared" si="58"/>
        <v>28.166666666666536</v>
      </c>
      <c r="M356" s="7">
        <f t="shared" si="50"/>
        <v>673173.52648732997</v>
      </c>
      <c r="N356" s="9" t="str">
        <f>IF(AND(M356&gt;0,M355&lt;0),L356-((M356/'Existing Bldg Comparison'!$C$17))," ")</f>
        <v xml:space="preserve"> </v>
      </c>
    </row>
    <row r="357" spans="2:14" ht="20.100000000000001" customHeight="1" x14ac:dyDescent="0.25">
      <c r="B357" s="1"/>
      <c r="C357" s="2">
        <f t="shared" si="55"/>
        <v>0</v>
      </c>
      <c r="D357" s="7" t="str">
        <f t="shared" si="51"/>
        <v xml:space="preserve"> </v>
      </c>
      <c r="E357" s="2" t="str">
        <f t="shared" si="52"/>
        <v xml:space="preserve"> </v>
      </c>
      <c r="F357" s="2" t="str">
        <f t="shared" si="56"/>
        <v xml:space="preserve"> </v>
      </c>
      <c r="G357" s="7" t="str">
        <f t="shared" si="53"/>
        <v xml:space="preserve"> </v>
      </c>
      <c r="H357" s="7" t="str">
        <f t="shared" si="57"/>
        <v xml:space="preserve"> </v>
      </c>
      <c r="I357" s="7" t="str">
        <f t="shared" si="54"/>
        <v xml:space="preserve"> </v>
      </c>
      <c r="K357" s="1">
        <f>IF(OR(E357&lt;0,E357=" "),+'Existing Bldg Comparison'!$C$17/$F$10,-E357+'Existing Bldg Comparison'!$C$17/$F$10-H357)</f>
        <v>3333.3333333333335</v>
      </c>
      <c r="L357" s="16">
        <f t="shared" si="58"/>
        <v>28.249999999999869</v>
      </c>
      <c r="M357" s="7">
        <f t="shared" si="50"/>
        <v>676506.85982066335</v>
      </c>
      <c r="N357" s="9" t="str">
        <f>IF(AND(M357&gt;0,M356&lt;0),L357-((M357/'Existing Bldg Comparison'!$C$17))," ")</f>
        <v xml:space="preserve"> </v>
      </c>
    </row>
    <row r="358" spans="2:14" ht="20.100000000000001" customHeight="1" x14ac:dyDescent="0.25">
      <c r="B358" s="1"/>
      <c r="C358" s="2">
        <f t="shared" si="55"/>
        <v>0</v>
      </c>
      <c r="D358" s="7" t="str">
        <f t="shared" si="51"/>
        <v xml:space="preserve"> </v>
      </c>
      <c r="E358" s="2" t="str">
        <f t="shared" si="52"/>
        <v xml:space="preserve"> </v>
      </c>
      <c r="F358" s="2" t="str">
        <f t="shared" si="56"/>
        <v xml:space="preserve"> </v>
      </c>
      <c r="G358" s="7" t="str">
        <f t="shared" si="53"/>
        <v xml:space="preserve"> </v>
      </c>
      <c r="H358" s="7" t="str">
        <f t="shared" si="57"/>
        <v xml:space="preserve"> </v>
      </c>
      <c r="I358" s="7" t="str">
        <f t="shared" si="54"/>
        <v xml:space="preserve"> </v>
      </c>
      <c r="K358" s="1">
        <f>IF(OR(E358&lt;0,E358=" "),+'Existing Bldg Comparison'!$C$17/$F$10,-E358+'Existing Bldg Comparison'!$C$17/$F$10-H358)</f>
        <v>3333.3333333333335</v>
      </c>
      <c r="L358" s="16">
        <f t="shared" si="58"/>
        <v>28.333333333333201</v>
      </c>
      <c r="M358" s="7">
        <f t="shared" ref="M358:M377" si="59">M357+K358</f>
        <v>679840.19315399672</v>
      </c>
      <c r="N358" s="9" t="str">
        <f>IF(AND(M358&gt;0,M357&lt;0),L358-((M358/'Existing Bldg Comparison'!$C$17))," ")</f>
        <v xml:space="preserve"> </v>
      </c>
    </row>
    <row r="359" spans="2:14" ht="20.100000000000001" customHeight="1" x14ac:dyDescent="0.25">
      <c r="B359" s="1"/>
      <c r="C359" s="2">
        <f t="shared" si="55"/>
        <v>0</v>
      </c>
      <c r="D359" s="7" t="str">
        <f t="shared" si="51"/>
        <v xml:space="preserve"> </v>
      </c>
      <c r="E359" s="2" t="str">
        <f t="shared" si="52"/>
        <v xml:space="preserve"> </v>
      </c>
      <c r="F359" s="2" t="str">
        <f t="shared" si="56"/>
        <v xml:space="preserve"> </v>
      </c>
      <c r="G359" s="7" t="str">
        <f t="shared" si="53"/>
        <v xml:space="preserve"> </v>
      </c>
      <c r="H359" s="7" t="str">
        <f t="shared" si="57"/>
        <v xml:space="preserve"> </v>
      </c>
      <c r="I359" s="7" t="str">
        <f t="shared" si="54"/>
        <v xml:space="preserve"> </v>
      </c>
      <c r="K359" s="1">
        <f>IF(OR(E359&lt;0,E359=" "),+'Existing Bldg Comparison'!$C$17/$F$10,-E359+'Existing Bldg Comparison'!$C$17/$F$10-H359)</f>
        <v>3333.3333333333335</v>
      </c>
      <c r="L359" s="16">
        <f t="shared" si="58"/>
        <v>28.416666666666533</v>
      </c>
      <c r="M359" s="7">
        <f t="shared" si="59"/>
        <v>683173.52648733009</v>
      </c>
      <c r="N359" s="9" t="str">
        <f>IF(AND(M359&gt;0,M358&lt;0),L359-((M359/'Existing Bldg Comparison'!$C$17))," ")</f>
        <v xml:space="preserve"> </v>
      </c>
    </row>
    <row r="360" spans="2:14" ht="20.100000000000001" customHeight="1" x14ac:dyDescent="0.25">
      <c r="B360" s="1"/>
      <c r="C360" s="2">
        <f t="shared" si="55"/>
        <v>0</v>
      </c>
      <c r="D360" s="7" t="str">
        <f t="shared" si="51"/>
        <v xml:space="preserve"> </v>
      </c>
      <c r="E360" s="2" t="str">
        <f t="shared" si="52"/>
        <v xml:space="preserve"> </v>
      </c>
      <c r="F360" s="2" t="str">
        <f t="shared" si="56"/>
        <v xml:space="preserve"> </v>
      </c>
      <c r="G360" s="7" t="str">
        <f t="shared" si="53"/>
        <v xml:space="preserve"> </v>
      </c>
      <c r="H360" s="7" t="str">
        <f t="shared" si="57"/>
        <v xml:space="preserve"> </v>
      </c>
      <c r="I360" s="7" t="str">
        <f t="shared" si="54"/>
        <v xml:space="preserve"> </v>
      </c>
      <c r="K360" s="1">
        <f>IF(OR(E360&lt;0,E360=" "),+'Existing Bldg Comparison'!$C$17/$F$10,-E360+'Existing Bldg Comparison'!$C$17/$F$10-H360)</f>
        <v>3333.3333333333335</v>
      </c>
      <c r="L360" s="16">
        <f t="shared" si="58"/>
        <v>28.499999999999865</v>
      </c>
      <c r="M360" s="7">
        <f t="shared" si="59"/>
        <v>686506.85982066346</v>
      </c>
      <c r="N360" s="9" t="str">
        <f>IF(AND(M360&gt;0,M359&lt;0),L360-((M360/'Existing Bldg Comparison'!$C$17))," ")</f>
        <v xml:space="preserve"> </v>
      </c>
    </row>
    <row r="361" spans="2:14" ht="20.100000000000001" customHeight="1" x14ac:dyDescent="0.25">
      <c r="B361" s="1"/>
      <c r="C361" s="2">
        <f t="shared" si="55"/>
        <v>0</v>
      </c>
      <c r="D361" s="7" t="str">
        <f t="shared" si="51"/>
        <v xml:space="preserve"> </v>
      </c>
      <c r="E361" s="2" t="str">
        <f t="shared" si="52"/>
        <v xml:space="preserve"> </v>
      </c>
      <c r="F361" s="2" t="str">
        <f t="shared" si="56"/>
        <v xml:space="preserve"> </v>
      </c>
      <c r="G361" s="7" t="str">
        <f t="shared" si="53"/>
        <v xml:space="preserve"> </v>
      </c>
      <c r="H361" s="7" t="str">
        <f t="shared" si="57"/>
        <v xml:space="preserve"> </v>
      </c>
      <c r="I361" s="7" t="str">
        <f t="shared" si="54"/>
        <v xml:space="preserve"> </v>
      </c>
      <c r="K361" s="1">
        <f>IF(OR(E361&lt;0,E361=" "),+'Existing Bldg Comparison'!$C$17/$F$10,-E361+'Existing Bldg Comparison'!$C$17/$F$10-H361)</f>
        <v>3333.3333333333335</v>
      </c>
      <c r="L361" s="16">
        <f t="shared" si="58"/>
        <v>28.583333333333197</v>
      </c>
      <c r="M361" s="7">
        <f t="shared" si="59"/>
        <v>689840.19315399684</v>
      </c>
      <c r="N361" s="9" t="str">
        <f>IF(AND(M361&gt;0,M360&lt;0),L361-((M361/'Existing Bldg Comparison'!$C$17))," ")</f>
        <v xml:space="preserve"> </v>
      </c>
    </row>
    <row r="362" spans="2:14" ht="20.100000000000001" customHeight="1" x14ac:dyDescent="0.25">
      <c r="B362" s="1"/>
      <c r="C362" s="2">
        <f t="shared" si="55"/>
        <v>0</v>
      </c>
      <c r="D362" s="7" t="str">
        <f t="shared" si="51"/>
        <v xml:space="preserve"> </v>
      </c>
      <c r="E362" s="2" t="str">
        <f t="shared" si="52"/>
        <v xml:space="preserve"> </v>
      </c>
      <c r="F362" s="2" t="str">
        <f t="shared" si="56"/>
        <v xml:space="preserve"> </v>
      </c>
      <c r="G362" s="7" t="str">
        <f t="shared" si="53"/>
        <v xml:space="preserve"> </v>
      </c>
      <c r="H362" s="7" t="str">
        <f t="shared" si="57"/>
        <v xml:space="preserve"> </v>
      </c>
      <c r="I362" s="7" t="str">
        <f t="shared" si="54"/>
        <v xml:space="preserve"> </v>
      </c>
      <c r="K362" s="1">
        <f>IF(OR(E362&lt;0,E362=" "),+'Existing Bldg Comparison'!$C$17/$F$10,-E362+'Existing Bldg Comparison'!$C$17/$F$10-H362)</f>
        <v>3333.3333333333335</v>
      </c>
      <c r="L362" s="16">
        <f t="shared" si="58"/>
        <v>28.666666666666529</v>
      </c>
      <c r="M362" s="7">
        <f t="shared" si="59"/>
        <v>693173.52648733021</v>
      </c>
      <c r="N362" s="9" t="str">
        <f>IF(AND(M362&gt;0,M361&lt;0),L362-((M362/'Existing Bldg Comparison'!$C$17))," ")</f>
        <v xml:space="preserve"> </v>
      </c>
    </row>
    <row r="363" spans="2:14" ht="20.100000000000001" customHeight="1" x14ac:dyDescent="0.25">
      <c r="B363" s="1"/>
      <c r="C363" s="2">
        <f t="shared" si="55"/>
        <v>0</v>
      </c>
      <c r="D363" s="7" t="str">
        <f t="shared" si="51"/>
        <v xml:space="preserve"> </v>
      </c>
      <c r="E363" s="2" t="str">
        <f t="shared" si="52"/>
        <v xml:space="preserve"> </v>
      </c>
      <c r="F363" s="2" t="str">
        <f t="shared" si="56"/>
        <v xml:space="preserve"> </v>
      </c>
      <c r="G363" s="7" t="str">
        <f t="shared" si="53"/>
        <v xml:space="preserve"> </v>
      </c>
      <c r="H363" s="7" t="str">
        <f t="shared" si="57"/>
        <v xml:space="preserve"> </v>
      </c>
      <c r="I363" s="7" t="str">
        <f t="shared" si="54"/>
        <v xml:space="preserve"> </v>
      </c>
      <c r="K363" s="1">
        <f>IF(OR(E363&lt;0,E363=" "),+'Existing Bldg Comparison'!$C$17/$F$10,-E363+'Existing Bldg Comparison'!$C$17/$F$10-H363)</f>
        <v>3333.3333333333335</v>
      </c>
      <c r="L363" s="16">
        <f t="shared" si="58"/>
        <v>28.749999999999861</v>
      </c>
      <c r="M363" s="7">
        <f t="shared" si="59"/>
        <v>696506.85982066358</v>
      </c>
      <c r="N363" s="9" t="str">
        <f>IF(AND(M363&gt;0,M362&lt;0),L363-((M363/'Existing Bldg Comparison'!$C$17))," ")</f>
        <v xml:space="preserve"> </v>
      </c>
    </row>
    <row r="364" spans="2:14" ht="20.100000000000001" customHeight="1" x14ac:dyDescent="0.25">
      <c r="B364" s="1"/>
      <c r="C364" s="2">
        <f t="shared" si="55"/>
        <v>0</v>
      </c>
      <c r="D364" s="7" t="str">
        <f t="shared" si="51"/>
        <v xml:space="preserve"> </v>
      </c>
      <c r="E364" s="2" t="str">
        <f t="shared" si="52"/>
        <v xml:space="preserve"> </v>
      </c>
      <c r="F364" s="2" t="str">
        <f t="shared" si="56"/>
        <v xml:space="preserve"> </v>
      </c>
      <c r="G364" s="7" t="str">
        <f t="shared" si="53"/>
        <v xml:space="preserve"> </v>
      </c>
      <c r="H364" s="7" t="str">
        <f t="shared" si="57"/>
        <v xml:space="preserve"> </v>
      </c>
      <c r="I364" s="7" t="str">
        <f t="shared" si="54"/>
        <v xml:space="preserve"> </v>
      </c>
      <c r="K364" s="1">
        <f>IF(OR(E364&lt;0,E364=" "),+'Existing Bldg Comparison'!$C$17/$F$10,-E364+'Existing Bldg Comparison'!$C$17/$F$10-H364)</f>
        <v>3333.3333333333335</v>
      </c>
      <c r="L364" s="16">
        <f t="shared" si="58"/>
        <v>28.833333333333194</v>
      </c>
      <c r="M364" s="7">
        <f t="shared" si="59"/>
        <v>699840.19315399695</v>
      </c>
      <c r="N364" s="9" t="str">
        <f>IF(AND(M364&gt;0,M363&lt;0),L364-((M364/'Existing Bldg Comparison'!$C$17))," ")</f>
        <v xml:space="preserve"> </v>
      </c>
    </row>
    <row r="365" spans="2:14" ht="20.100000000000001" customHeight="1" x14ac:dyDescent="0.25">
      <c r="B365" s="1"/>
      <c r="C365" s="2">
        <f t="shared" si="55"/>
        <v>0</v>
      </c>
      <c r="D365" s="7" t="str">
        <f t="shared" si="51"/>
        <v xml:space="preserve"> </v>
      </c>
      <c r="E365" s="2" t="str">
        <f t="shared" si="52"/>
        <v xml:space="preserve"> </v>
      </c>
      <c r="F365" s="2" t="str">
        <f t="shared" si="56"/>
        <v xml:space="preserve"> </v>
      </c>
      <c r="G365" s="7" t="str">
        <f t="shared" si="53"/>
        <v xml:space="preserve"> </v>
      </c>
      <c r="H365" s="7" t="str">
        <f t="shared" si="57"/>
        <v xml:space="preserve"> </v>
      </c>
      <c r="I365" s="7" t="str">
        <f t="shared" si="54"/>
        <v xml:space="preserve"> </v>
      </c>
      <c r="K365" s="1">
        <f>IF(OR(E365&lt;0,E365=" "),+'Existing Bldg Comparison'!$C$17/$F$10,-E365+'Existing Bldg Comparison'!$C$17/$F$10-H365)</f>
        <v>3333.3333333333335</v>
      </c>
      <c r="L365" s="16">
        <f t="shared" si="58"/>
        <v>28.916666666666526</v>
      </c>
      <c r="M365" s="7">
        <f t="shared" si="59"/>
        <v>703173.52648733032</v>
      </c>
      <c r="N365" s="9" t="str">
        <f>IF(AND(M365&gt;0,M364&lt;0),L365-((M365/'Existing Bldg Comparison'!$C$17))," ")</f>
        <v xml:space="preserve"> </v>
      </c>
    </row>
    <row r="366" spans="2:14" ht="20.100000000000001" customHeight="1" x14ac:dyDescent="0.25">
      <c r="B366" s="1"/>
      <c r="C366" s="2">
        <f t="shared" si="55"/>
        <v>0</v>
      </c>
      <c r="D366" s="7" t="str">
        <f t="shared" si="51"/>
        <v xml:space="preserve"> </v>
      </c>
      <c r="E366" s="2" t="str">
        <f t="shared" si="52"/>
        <v xml:space="preserve"> </v>
      </c>
      <c r="F366" s="2" t="str">
        <f t="shared" si="56"/>
        <v xml:space="preserve"> </v>
      </c>
      <c r="G366" s="7" t="str">
        <f t="shared" si="53"/>
        <v xml:space="preserve"> </v>
      </c>
      <c r="H366" s="7" t="str">
        <f t="shared" si="57"/>
        <v xml:space="preserve"> </v>
      </c>
      <c r="I366" s="7" t="str">
        <f t="shared" si="54"/>
        <v xml:space="preserve"> </v>
      </c>
      <c r="K366" s="1">
        <f>IF(OR(E366&lt;0,E366=" "),+'Existing Bldg Comparison'!$C$17/$F$10,-E366+'Existing Bldg Comparison'!$C$17/$F$10-H366)</f>
        <v>3333.3333333333335</v>
      </c>
      <c r="L366" s="16">
        <f t="shared" si="58"/>
        <v>28.999999999999858</v>
      </c>
      <c r="M366" s="7">
        <f t="shared" si="59"/>
        <v>706506.8598206637</v>
      </c>
      <c r="N366" s="9" t="str">
        <f>IF(AND(M366&gt;0,M365&lt;0),L366-((M366/'Existing Bldg Comparison'!$C$17))," ")</f>
        <v xml:space="preserve"> </v>
      </c>
    </row>
    <row r="367" spans="2:14" ht="20.100000000000001" customHeight="1" x14ac:dyDescent="0.25">
      <c r="B367" s="1"/>
      <c r="C367" s="2">
        <f t="shared" si="55"/>
        <v>0</v>
      </c>
      <c r="D367" s="7" t="str">
        <f t="shared" si="51"/>
        <v xml:space="preserve"> </v>
      </c>
      <c r="E367" s="2" t="str">
        <f t="shared" si="52"/>
        <v xml:space="preserve"> </v>
      </c>
      <c r="F367" s="2" t="str">
        <f t="shared" si="56"/>
        <v xml:space="preserve"> </v>
      </c>
      <c r="G367" s="7" t="str">
        <f t="shared" si="53"/>
        <v xml:space="preserve"> </v>
      </c>
      <c r="H367" s="7" t="str">
        <f t="shared" si="57"/>
        <v xml:space="preserve"> </v>
      </c>
      <c r="I367" s="7" t="str">
        <f t="shared" si="54"/>
        <v xml:space="preserve"> </v>
      </c>
      <c r="K367" s="1">
        <f>IF(OR(E367&lt;0,E367=" "),+'Existing Bldg Comparison'!$C$17/$F$10,-E367+'Existing Bldg Comparison'!$C$17/$F$10-H367)</f>
        <v>3333.3333333333335</v>
      </c>
      <c r="L367" s="16">
        <f t="shared" si="58"/>
        <v>29.08333333333319</v>
      </c>
      <c r="M367" s="7">
        <f t="shared" si="59"/>
        <v>709840.19315399707</v>
      </c>
      <c r="N367" s="9" t="str">
        <f>IF(AND(M367&gt;0,M366&lt;0),L367-((M367/'Existing Bldg Comparison'!$C$17))," ")</f>
        <v xml:space="preserve"> </v>
      </c>
    </row>
    <row r="368" spans="2:14" ht="20.100000000000001" customHeight="1" x14ac:dyDescent="0.25">
      <c r="B368" s="1"/>
      <c r="C368" s="2">
        <f t="shared" si="55"/>
        <v>0</v>
      </c>
      <c r="D368" s="7" t="str">
        <f t="shared" si="51"/>
        <v xml:space="preserve"> </v>
      </c>
      <c r="E368" s="2" t="str">
        <f t="shared" si="52"/>
        <v xml:space="preserve"> </v>
      </c>
      <c r="F368" s="2" t="str">
        <f t="shared" si="56"/>
        <v xml:space="preserve"> </v>
      </c>
      <c r="G368" s="7" t="str">
        <f t="shared" si="53"/>
        <v xml:space="preserve"> </v>
      </c>
      <c r="H368" s="7" t="str">
        <f t="shared" si="57"/>
        <v xml:space="preserve"> </v>
      </c>
      <c r="I368" s="7" t="str">
        <f t="shared" si="54"/>
        <v xml:space="preserve"> </v>
      </c>
      <c r="K368" s="1">
        <f>IF(OR(E368&lt;0,E368=" "),+'Existing Bldg Comparison'!$C$17/$F$10,-E368+'Existing Bldg Comparison'!$C$17/$F$10-H368)</f>
        <v>3333.3333333333335</v>
      </c>
      <c r="L368" s="16">
        <f t="shared" si="58"/>
        <v>29.166666666666522</v>
      </c>
      <c r="M368" s="7">
        <f t="shared" si="59"/>
        <v>713173.52648733044</v>
      </c>
      <c r="N368" s="9" t="str">
        <f>IF(AND(M368&gt;0,M367&lt;0),L368-((M368/'Existing Bldg Comparison'!$C$17))," ")</f>
        <v xml:space="preserve"> </v>
      </c>
    </row>
    <row r="369" spans="2:14" ht="20.100000000000001" customHeight="1" x14ac:dyDescent="0.25">
      <c r="B369" s="1"/>
      <c r="C369" s="2">
        <f t="shared" si="55"/>
        <v>0</v>
      </c>
      <c r="D369" s="7" t="str">
        <f t="shared" si="51"/>
        <v xml:space="preserve"> </v>
      </c>
      <c r="E369" s="2" t="str">
        <f t="shared" si="52"/>
        <v xml:space="preserve"> </v>
      </c>
      <c r="F369" s="2" t="str">
        <f t="shared" si="56"/>
        <v xml:space="preserve"> </v>
      </c>
      <c r="G369" s="7" t="str">
        <f t="shared" si="53"/>
        <v xml:space="preserve"> </v>
      </c>
      <c r="H369" s="7" t="str">
        <f t="shared" si="57"/>
        <v xml:space="preserve"> </v>
      </c>
      <c r="I369" s="7" t="str">
        <f t="shared" si="54"/>
        <v xml:space="preserve"> </v>
      </c>
      <c r="K369" s="1">
        <f>IF(OR(E369&lt;0,E369=" "),+'Existing Bldg Comparison'!$C$17/$F$10,-E369+'Existing Bldg Comparison'!$C$17/$F$10-H369)</f>
        <v>3333.3333333333335</v>
      </c>
      <c r="L369" s="16">
        <f t="shared" si="58"/>
        <v>29.249999999999854</v>
      </c>
      <c r="M369" s="7">
        <f t="shared" si="59"/>
        <v>716506.85982066381</v>
      </c>
      <c r="N369" s="9" t="str">
        <f>IF(AND(M369&gt;0,M368&lt;0),L369-((M369/'Existing Bldg Comparison'!$C$17))," ")</f>
        <v xml:space="preserve"> </v>
      </c>
    </row>
    <row r="370" spans="2:14" ht="20.100000000000001" customHeight="1" x14ac:dyDescent="0.25">
      <c r="B370" s="1"/>
      <c r="C370" s="2">
        <f t="shared" si="55"/>
        <v>0</v>
      </c>
      <c r="D370" s="7" t="str">
        <f t="shared" si="51"/>
        <v xml:space="preserve"> </v>
      </c>
      <c r="E370" s="2" t="str">
        <f t="shared" si="52"/>
        <v xml:space="preserve"> </v>
      </c>
      <c r="F370" s="2" t="str">
        <f t="shared" si="56"/>
        <v xml:space="preserve"> </v>
      </c>
      <c r="G370" s="7" t="str">
        <f t="shared" si="53"/>
        <v xml:space="preserve"> </v>
      </c>
      <c r="H370" s="7" t="str">
        <f t="shared" si="57"/>
        <v xml:space="preserve"> </v>
      </c>
      <c r="I370" s="7" t="str">
        <f t="shared" si="54"/>
        <v xml:space="preserve"> </v>
      </c>
      <c r="K370" s="1">
        <f>IF(OR(E370&lt;0,E370=" "),+'Existing Bldg Comparison'!$C$17/$F$10,-E370+'Existing Bldg Comparison'!$C$17/$F$10-H370)</f>
        <v>3333.3333333333335</v>
      </c>
      <c r="L370" s="16">
        <f t="shared" si="58"/>
        <v>29.333333333333186</v>
      </c>
      <c r="M370" s="7">
        <f t="shared" si="59"/>
        <v>719840.19315399718</v>
      </c>
      <c r="N370" s="9" t="str">
        <f>IF(AND(M370&gt;0,M369&lt;0),L370-((M370/'Existing Bldg Comparison'!$C$17))," ")</f>
        <v xml:space="preserve"> </v>
      </c>
    </row>
    <row r="371" spans="2:14" ht="20.100000000000001" customHeight="1" x14ac:dyDescent="0.25">
      <c r="B371" s="1"/>
      <c r="C371" s="2">
        <f t="shared" si="55"/>
        <v>0</v>
      </c>
      <c r="D371" s="7" t="str">
        <f t="shared" si="51"/>
        <v xml:space="preserve"> </v>
      </c>
      <c r="E371" s="2" t="str">
        <f t="shared" si="52"/>
        <v xml:space="preserve"> </v>
      </c>
      <c r="F371" s="2" t="str">
        <f t="shared" si="56"/>
        <v xml:space="preserve"> </v>
      </c>
      <c r="G371" s="7" t="str">
        <f t="shared" si="53"/>
        <v xml:space="preserve"> </v>
      </c>
      <c r="H371" s="7" t="str">
        <f t="shared" si="57"/>
        <v xml:space="preserve"> </v>
      </c>
      <c r="I371" s="7" t="str">
        <f t="shared" si="54"/>
        <v xml:space="preserve"> </v>
      </c>
      <c r="K371" s="1">
        <f>IF(OR(E371&lt;0,E371=" "),+'Existing Bldg Comparison'!$C$17/$F$10,-E371+'Existing Bldg Comparison'!$C$17/$F$10-H371)</f>
        <v>3333.3333333333335</v>
      </c>
      <c r="L371" s="16">
        <f t="shared" si="58"/>
        <v>29.416666666666519</v>
      </c>
      <c r="M371" s="7">
        <f t="shared" si="59"/>
        <v>723173.52648733056</v>
      </c>
      <c r="N371" s="9" t="str">
        <f>IF(AND(M371&gt;0,M370&lt;0),L371-((M371/'Existing Bldg Comparison'!$C$17))," ")</f>
        <v xml:space="preserve"> </v>
      </c>
    </row>
    <row r="372" spans="2:14" ht="20.100000000000001" customHeight="1" x14ac:dyDescent="0.25">
      <c r="B372" s="1"/>
      <c r="C372" s="2">
        <f t="shared" si="55"/>
        <v>0</v>
      </c>
      <c r="D372" s="7" t="str">
        <f t="shared" si="51"/>
        <v xml:space="preserve"> </v>
      </c>
      <c r="E372" s="2" t="str">
        <f t="shared" si="52"/>
        <v xml:space="preserve"> </v>
      </c>
      <c r="F372" s="2" t="str">
        <f t="shared" si="56"/>
        <v xml:space="preserve"> </v>
      </c>
      <c r="G372" s="7" t="str">
        <f t="shared" si="53"/>
        <v xml:space="preserve"> </v>
      </c>
      <c r="H372" s="7" t="str">
        <f t="shared" si="57"/>
        <v xml:space="preserve"> </v>
      </c>
      <c r="I372" s="7" t="str">
        <f t="shared" si="54"/>
        <v xml:space="preserve"> </v>
      </c>
      <c r="K372" s="1">
        <f>IF(OR(E372&lt;0,E372=" "),+'Existing Bldg Comparison'!$C$17/$F$10,-E372+'Existing Bldg Comparison'!$C$17/$F$10-H372)</f>
        <v>3333.3333333333335</v>
      </c>
      <c r="L372" s="16">
        <f t="shared" si="58"/>
        <v>29.499999999999851</v>
      </c>
      <c r="M372" s="7">
        <f t="shared" si="59"/>
        <v>726506.85982066393</v>
      </c>
      <c r="N372" s="9" t="str">
        <f>IF(AND(M372&gt;0,M371&lt;0),L372-((M372/'Existing Bldg Comparison'!$C$17))," ")</f>
        <v xml:space="preserve"> </v>
      </c>
    </row>
    <row r="373" spans="2:14" ht="20.100000000000001" customHeight="1" x14ac:dyDescent="0.25">
      <c r="B373" s="1"/>
      <c r="C373" s="2">
        <f t="shared" si="55"/>
        <v>0</v>
      </c>
      <c r="D373" s="7" t="str">
        <f t="shared" si="51"/>
        <v xml:space="preserve"> </v>
      </c>
      <c r="E373" s="2" t="str">
        <f t="shared" si="52"/>
        <v xml:space="preserve"> </v>
      </c>
      <c r="F373" s="2" t="str">
        <f t="shared" si="56"/>
        <v xml:space="preserve"> </v>
      </c>
      <c r="G373" s="7" t="str">
        <f t="shared" si="53"/>
        <v xml:space="preserve"> </v>
      </c>
      <c r="H373" s="7" t="str">
        <f t="shared" si="57"/>
        <v xml:space="preserve"> </v>
      </c>
      <c r="I373" s="7" t="str">
        <f t="shared" si="54"/>
        <v xml:space="preserve"> </v>
      </c>
      <c r="K373" s="1">
        <f>IF(OR(E373&lt;0,E373=" "),+'Existing Bldg Comparison'!$C$17/$F$10,-E373+'Existing Bldg Comparison'!$C$17/$F$10-H373)</f>
        <v>3333.3333333333335</v>
      </c>
      <c r="L373" s="16">
        <f t="shared" si="58"/>
        <v>29.583333333333183</v>
      </c>
      <c r="M373" s="7">
        <f t="shared" si="59"/>
        <v>729840.1931539973</v>
      </c>
      <c r="N373" s="9" t="str">
        <f>IF(AND(M373&gt;0,M372&lt;0),L373-((M373/'Existing Bldg Comparison'!$C$17))," ")</f>
        <v xml:space="preserve"> </v>
      </c>
    </row>
    <row r="374" spans="2:14" ht="20.100000000000001" customHeight="1" x14ac:dyDescent="0.25">
      <c r="B374" s="1"/>
      <c r="C374" s="2">
        <f t="shared" si="55"/>
        <v>0</v>
      </c>
      <c r="D374" s="7" t="str">
        <f t="shared" si="51"/>
        <v xml:space="preserve"> </v>
      </c>
      <c r="E374" s="2" t="str">
        <f t="shared" si="52"/>
        <v xml:space="preserve"> </v>
      </c>
      <c r="F374" s="2" t="str">
        <f t="shared" si="56"/>
        <v xml:space="preserve"> </v>
      </c>
      <c r="G374" s="7" t="str">
        <f t="shared" si="53"/>
        <v xml:space="preserve"> </v>
      </c>
      <c r="H374" s="7" t="str">
        <f t="shared" si="57"/>
        <v xml:space="preserve"> </v>
      </c>
      <c r="I374" s="7" t="str">
        <f t="shared" si="54"/>
        <v xml:space="preserve"> </v>
      </c>
      <c r="K374" s="1">
        <f>IF(OR(E374&lt;0,E374=" "),+'Existing Bldg Comparison'!$C$17/$F$10,-E374+'Existing Bldg Comparison'!$C$17/$F$10-H374)</f>
        <v>3333.3333333333335</v>
      </c>
      <c r="L374" s="16">
        <f t="shared" si="58"/>
        <v>29.666666666666515</v>
      </c>
      <c r="M374" s="7">
        <f t="shared" si="59"/>
        <v>733173.52648733067</v>
      </c>
      <c r="N374" s="9" t="str">
        <f>IF(AND(M374&gt;0,M373&lt;0),L374-((M374/'Existing Bldg Comparison'!$C$17))," ")</f>
        <v xml:space="preserve"> </v>
      </c>
    </row>
    <row r="375" spans="2:14" ht="20.100000000000001" customHeight="1" x14ac:dyDescent="0.25">
      <c r="B375" s="1"/>
      <c r="C375" s="2">
        <f t="shared" si="55"/>
        <v>0</v>
      </c>
      <c r="D375" s="7" t="str">
        <f t="shared" si="51"/>
        <v xml:space="preserve"> </v>
      </c>
      <c r="E375" s="2" t="str">
        <f t="shared" si="52"/>
        <v xml:space="preserve"> </v>
      </c>
      <c r="F375" s="2" t="str">
        <f t="shared" si="56"/>
        <v xml:space="preserve"> </v>
      </c>
      <c r="G375" s="7" t="str">
        <f t="shared" si="53"/>
        <v xml:space="preserve"> </v>
      </c>
      <c r="H375" s="7" t="str">
        <f t="shared" si="57"/>
        <v xml:space="preserve"> </v>
      </c>
      <c r="I375" s="7" t="str">
        <f t="shared" si="54"/>
        <v xml:space="preserve"> </v>
      </c>
      <c r="K375" s="1">
        <f>IF(OR(E375&lt;0,E375=" "),+'Existing Bldg Comparison'!$C$17/$F$10,-E375+'Existing Bldg Comparison'!$C$17/$F$10-H375)</f>
        <v>3333.3333333333335</v>
      </c>
      <c r="L375" s="16">
        <f t="shared" si="58"/>
        <v>29.749999999999847</v>
      </c>
      <c r="M375" s="7">
        <f t="shared" si="59"/>
        <v>736506.85982066405</v>
      </c>
      <c r="N375" s="9" t="str">
        <f>IF(AND(M375&gt;0,M374&lt;0),L375-((M375/'Existing Bldg Comparison'!$C$17))," ")</f>
        <v xml:space="preserve"> </v>
      </c>
    </row>
    <row r="376" spans="2:14" ht="20.100000000000001" customHeight="1" x14ac:dyDescent="0.25">
      <c r="B376" s="1"/>
      <c r="C376" s="2">
        <f t="shared" si="55"/>
        <v>0</v>
      </c>
      <c r="D376" s="7" t="str">
        <f t="shared" si="51"/>
        <v xml:space="preserve"> </v>
      </c>
      <c r="E376" s="2" t="str">
        <f t="shared" si="52"/>
        <v xml:space="preserve"> </v>
      </c>
      <c r="F376" s="2" t="str">
        <f t="shared" si="56"/>
        <v xml:space="preserve"> </v>
      </c>
      <c r="G376" s="7" t="str">
        <f t="shared" si="53"/>
        <v xml:space="preserve"> </v>
      </c>
      <c r="H376" s="7" t="str">
        <f t="shared" si="57"/>
        <v xml:space="preserve"> </v>
      </c>
      <c r="I376" s="7" t="str">
        <f t="shared" si="54"/>
        <v xml:space="preserve"> </v>
      </c>
      <c r="K376" s="1">
        <f>IF(OR(E376&lt;0,E376=" "),+'Existing Bldg Comparison'!$C$17/$F$10,-E376+'Existing Bldg Comparison'!$C$17/$F$10-H376)</f>
        <v>3333.3333333333335</v>
      </c>
      <c r="L376" s="16">
        <f t="shared" si="58"/>
        <v>29.833333333333179</v>
      </c>
      <c r="M376" s="7">
        <f t="shared" si="59"/>
        <v>739840.19315399742</v>
      </c>
      <c r="N376" s="9" t="str">
        <f>IF(AND(M376&gt;0,M375&lt;0),L376-((M376/'Existing Bldg Comparison'!$C$17))," ")</f>
        <v xml:space="preserve"> </v>
      </c>
    </row>
    <row r="377" spans="2:14" ht="20.100000000000001" customHeight="1" x14ac:dyDescent="0.25">
      <c r="B377" s="1"/>
      <c r="C377" s="2">
        <f t="shared" si="55"/>
        <v>0</v>
      </c>
      <c r="D377" s="7" t="str">
        <f t="shared" si="51"/>
        <v xml:space="preserve"> </v>
      </c>
      <c r="E377" s="2" t="str">
        <f t="shared" si="52"/>
        <v xml:space="preserve"> </v>
      </c>
      <c r="F377" s="2" t="str">
        <f t="shared" si="56"/>
        <v xml:space="preserve"> </v>
      </c>
      <c r="G377" s="7" t="str">
        <f t="shared" si="53"/>
        <v xml:space="preserve"> </v>
      </c>
      <c r="H377" s="7" t="str">
        <f t="shared" si="57"/>
        <v xml:space="preserve"> </v>
      </c>
      <c r="I377" s="7" t="str">
        <f t="shared" si="54"/>
        <v xml:space="preserve"> </v>
      </c>
      <c r="K377" s="1">
        <f>IF(OR(E377&lt;0,E377=" "),+'Existing Bldg Comparison'!$C$17/$F$10,-E377+'Existing Bldg Comparison'!$C$17/$F$10-H377)</f>
        <v>3333.3333333333335</v>
      </c>
      <c r="L377" s="16">
        <f t="shared" si="58"/>
        <v>29.916666666666512</v>
      </c>
      <c r="M377" s="7">
        <f t="shared" si="59"/>
        <v>743173.52648733079</v>
      </c>
      <c r="N377" s="9" t="str">
        <f>IF(AND(M377&gt;0,M376&lt;0),L377-((M377/'Existing Bldg Comparison'!$C$17))," ")</f>
        <v xml:space="preserve"> </v>
      </c>
    </row>
    <row r="378" spans="2:14" ht="20.100000000000001" customHeight="1" x14ac:dyDescent="0.25">
      <c r="B378" s="1"/>
      <c r="C378" s="2">
        <f t="shared" si="55"/>
        <v>0</v>
      </c>
      <c r="D378" s="7" t="str">
        <f t="shared" si="51"/>
        <v xml:space="preserve"> </v>
      </c>
      <c r="E378" s="2" t="str">
        <f t="shared" si="52"/>
        <v xml:space="preserve"> </v>
      </c>
      <c r="F378" s="2" t="str">
        <f t="shared" si="56"/>
        <v xml:space="preserve"> </v>
      </c>
      <c r="G378" s="7" t="str">
        <f t="shared" si="53"/>
        <v xml:space="preserve"> </v>
      </c>
      <c r="H378" s="7" t="str">
        <f t="shared" si="57"/>
        <v xml:space="preserve"> </v>
      </c>
      <c r="I378" s="7" t="str">
        <f t="shared" si="54"/>
        <v xml:space="preserve"> </v>
      </c>
      <c r="K378" s="1">
        <f>IF(OR(E378&lt;0,E378=" "),+'Existing Bldg Comparison'!$C$17/$F$10,-E378+'Existing Bldg Comparison'!$C$17/$F$10-H378)</f>
        <v>3333.3333333333335</v>
      </c>
      <c r="L378" s="16">
        <f t="shared" si="58"/>
        <v>29.999999999999844</v>
      </c>
      <c r="M378" s="7">
        <f>M377+K378</f>
        <v>746506.85982066416</v>
      </c>
    </row>
    <row r="379" spans="2:14" x14ac:dyDescent="0.25">
      <c r="B379" s="1"/>
      <c r="D379" s="7"/>
      <c r="F379" s="2"/>
      <c r="G379" s="7"/>
      <c r="H379" s="7"/>
      <c r="I379" s="7"/>
      <c r="K379" s="1"/>
      <c r="M379" s="7"/>
    </row>
    <row r="380" spans="2:14" x14ac:dyDescent="0.25">
      <c r="B380" s="1"/>
      <c r="D380" s="7"/>
      <c r="F380" s="2"/>
      <c r="G380" s="7"/>
      <c r="H380" s="7"/>
      <c r="I380" s="7"/>
      <c r="K380" s="1"/>
      <c r="M380" s="7"/>
    </row>
    <row r="381" spans="2:14" x14ac:dyDescent="0.25">
      <c r="B381" s="1"/>
      <c r="D381" s="7"/>
      <c r="F381" s="2"/>
      <c r="G381" s="7"/>
      <c r="H381" s="7"/>
      <c r="I381" s="7"/>
      <c r="K381" s="1"/>
      <c r="M381" s="7"/>
    </row>
    <row r="382" spans="2:14" x14ac:dyDescent="0.25">
      <c r="B382" s="1"/>
      <c r="D382" s="7"/>
      <c r="F382" s="2"/>
      <c r="G382" s="7"/>
      <c r="H382" s="7"/>
      <c r="I382" s="7"/>
      <c r="K382" s="1"/>
      <c r="M382" s="7"/>
    </row>
    <row r="383" spans="2:14" x14ac:dyDescent="0.25">
      <c r="B383" s="1"/>
      <c r="D383" s="7"/>
      <c r="F383" s="2"/>
      <c r="G383" s="7"/>
      <c r="H383" s="7"/>
      <c r="I383" s="7"/>
      <c r="K383" s="1"/>
      <c r="M383" s="7"/>
    </row>
    <row r="384" spans="2:14" x14ac:dyDescent="0.25">
      <c r="B384" s="1"/>
      <c r="D384" s="7"/>
      <c r="F384" s="2"/>
      <c r="G384" s="7"/>
      <c r="H384" s="7"/>
      <c r="I384" s="7"/>
      <c r="K384" s="1"/>
      <c r="M384" s="7"/>
    </row>
    <row r="385" spans="2:13" x14ac:dyDescent="0.25">
      <c r="B385" s="1"/>
      <c r="D385" s="7"/>
      <c r="F385" s="2"/>
      <c r="G385" s="7"/>
      <c r="H385" s="7"/>
      <c r="I385" s="7"/>
      <c r="K385" s="1"/>
      <c r="M385" s="7"/>
    </row>
    <row r="386" spans="2:13" x14ac:dyDescent="0.25">
      <c r="B386" s="1"/>
      <c r="D386" s="7"/>
      <c r="F386" s="2"/>
      <c r="G386" s="7"/>
      <c r="H386" s="7"/>
      <c r="I386" s="7"/>
      <c r="K386" s="1"/>
      <c r="M386" s="7"/>
    </row>
    <row r="387" spans="2:13" x14ac:dyDescent="0.25">
      <c r="B387" s="1"/>
      <c r="D387" s="7"/>
      <c r="F387" s="2"/>
      <c r="G387" s="7"/>
      <c r="H387" s="7"/>
      <c r="I387" s="7"/>
      <c r="K387" s="1"/>
      <c r="M387" s="7"/>
    </row>
    <row r="388" spans="2:13" x14ac:dyDescent="0.25">
      <c r="B388" s="1"/>
      <c r="D388" s="7"/>
      <c r="F388" s="2"/>
      <c r="G388" s="7"/>
      <c r="H388" s="7"/>
      <c r="I388" s="7"/>
      <c r="K388" s="1"/>
      <c r="M388" s="7"/>
    </row>
    <row r="389" spans="2:13" x14ac:dyDescent="0.25">
      <c r="B389" s="1"/>
      <c r="D389" s="7"/>
      <c r="F389" s="2"/>
      <c r="G389" s="7"/>
      <c r="H389" s="7"/>
      <c r="I389" s="7"/>
      <c r="K389" s="1"/>
      <c r="M389" s="7"/>
    </row>
    <row r="390" spans="2:13" x14ac:dyDescent="0.25">
      <c r="B390" s="1"/>
      <c r="D390" s="7"/>
      <c r="F390" s="2"/>
      <c r="G390" s="7"/>
      <c r="H390" s="7"/>
      <c r="I390" s="7"/>
      <c r="K390" s="1"/>
      <c r="M390" s="7"/>
    </row>
    <row r="391" spans="2:13" x14ac:dyDescent="0.25">
      <c r="B391" s="1"/>
      <c r="D391" s="7"/>
      <c r="F391" s="2"/>
      <c r="G391" s="7"/>
      <c r="H391" s="7"/>
      <c r="I391" s="7"/>
      <c r="K391" s="1"/>
      <c r="M391" s="7"/>
    </row>
    <row r="392" spans="2:13" x14ac:dyDescent="0.25">
      <c r="B392" s="1"/>
      <c r="D392" s="7"/>
      <c r="F392" s="2"/>
      <c r="G392" s="7"/>
      <c r="H392" s="7"/>
      <c r="I392" s="7"/>
      <c r="K392" s="1"/>
      <c r="M392" s="7"/>
    </row>
    <row r="393" spans="2:13" x14ac:dyDescent="0.25">
      <c r="D393" s="7"/>
      <c r="F393" s="2"/>
      <c r="G393" s="7"/>
      <c r="H393" s="7"/>
      <c r="I393" s="7"/>
    </row>
    <row r="394" spans="2:13" x14ac:dyDescent="0.25">
      <c r="D394" s="7"/>
      <c r="F394" s="2"/>
      <c r="G394" s="7"/>
      <c r="H394" s="7"/>
      <c r="I394" s="7"/>
    </row>
    <row r="395" spans="2:13" x14ac:dyDescent="0.25">
      <c r="D395" s="7"/>
      <c r="F395" s="2"/>
      <c r="G395" s="7"/>
      <c r="H395" s="7"/>
      <c r="I395" s="7"/>
    </row>
    <row r="396" spans="2:13" x14ac:dyDescent="0.25">
      <c r="D396" s="7"/>
      <c r="F396" s="2"/>
      <c r="G396" s="7"/>
      <c r="H396" s="7"/>
      <c r="I396" s="7"/>
    </row>
    <row r="397" spans="2:13" x14ac:dyDescent="0.25">
      <c r="D397" s="7"/>
    </row>
    <row r="398" spans="2:13" x14ac:dyDescent="0.25">
      <c r="D398" s="7"/>
    </row>
    <row r="399" spans="2:13" x14ac:dyDescent="0.25">
      <c r="D399" s="7"/>
    </row>
    <row r="400" spans="2:13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workbookViewId="0">
      <selection activeCell="A9" sqref="A9"/>
    </sheetView>
  </sheetViews>
  <sheetFormatPr defaultRowHeight="15" x14ac:dyDescent="0.25"/>
  <cols>
    <col min="1" max="3" width="5.7109375" customWidth="1"/>
    <col min="4" max="5" width="12.7109375" customWidth="1"/>
    <col min="6" max="6" width="14" customWidth="1"/>
    <col min="7" max="11" width="12.7109375" customWidth="1"/>
    <col min="13" max="13" width="13.42578125" customWidth="1"/>
  </cols>
  <sheetData>
    <row r="1" spans="1:15" ht="20.100000000000001" customHeight="1" x14ac:dyDescent="0.25">
      <c r="A1" s="19" t="s">
        <v>48</v>
      </c>
      <c r="I1" s="19" t="s">
        <v>56</v>
      </c>
    </row>
    <row r="2" spans="1:15" ht="20.100000000000001" customHeight="1" x14ac:dyDescent="0.25">
      <c r="B2" t="str">
        <f>'Existing Bldg Comparison'!B28</f>
        <v>Amount Financed</v>
      </c>
      <c r="F2" s="1">
        <f>'Existing Bldg Comparison'!C16*'Existing Bldg Comparison'!C24</f>
        <v>350000</v>
      </c>
      <c r="I2" t="s">
        <v>57</v>
      </c>
      <c r="J2" t="s">
        <v>59</v>
      </c>
      <c r="K2" t="s">
        <v>60</v>
      </c>
    </row>
    <row r="3" spans="1:15" ht="20.100000000000001" customHeight="1" x14ac:dyDescent="0.25">
      <c r="B3" t="str">
        <f>'Existing Bldg Comparison'!B29</f>
        <v>Interest Rate</v>
      </c>
      <c r="F3" s="4">
        <f>'Existing Bldg Comparison'!C22</f>
        <v>0.06</v>
      </c>
      <c r="I3" s="71" t="s">
        <v>85</v>
      </c>
      <c r="J3" s="2">
        <f>M18</f>
        <v>0</v>
      </c>
      <c r="K3" s="2">
        <f>M18</f>
        <v>0</v>
      </c>
    </row>
    <row r="4" spans="1:15" ht="20.100000000000001" customHeight="1" x14ac:dyDescent="0.25">
      <c r="B4" t="str">
        <f>'Existing Bldg Comparison'!B30</f>
        <v>Loan Term (yrs)</v>
      </c>
      <c r="F4" s="2">
        <f>'Existing Bldg Comparison'!C21</f>
        <v>25</v>
      </c>
      <c r="I4" s="71" t="s">
        <v>84</v>
      </c>
      <c r="J4" s="2">
        <f>IF($F$10=1,+K19,IF($F$10=2,SUM(K19:K20),IF($F$10=4,SUM(K19:K22),IF($F$10=12,SUM(K19:K30),0))))</f>
        <v>12620.648625704107</v>
      </c>
      <c r="K4" s="2">
        <f>K3+J4</f>
        <v>12620.648625704107</v>
      </c>
    </row>
    <row r="5" spans="1:15" ht="20.100000000000001" customHeight="1" x14ac:dyDescent="0.25">
      <c r="B5" t="s">
        <v>40</v>
      </c>
      <c r="F5" s="2">
        <f>'Existing Bldg Comparison'!C21*'PropertyFit Financing'!F10</f>
        <v>25</v>
      </c>
      <c r="I5" s="71" t="s">
        <v>86</v>
      </c>
      <c r="J5" s="2">
        <f>IF($F$10=1,+K20,IF($F$10=2,SUM(K21:K22),IF($F$10=4,SUM(K23:K26),IF($F$10=12,SUM(K31:K42),0))))</f>
        <v>12620.648625704107</v>
      </c>
      <c r="K5" s="2">
        <f t="shared" ref="K5:K13" si="0">K4+J5</f>
        <v>25241.297251408214</v>
      </c>
    </row>
    <row r="6" spans="1:15" ht="20.100000000000001" customHeight="1" x14ac:dyDescent="0.25">
      <c r="B6" t="s">
        <v>38</v>
      </c>
      <c r="F6" s="17" t="s">
        <v>50</v>
      </c>
      <c r="I6" s="71" t="s">
        <v>87</v>
      </c>
      <c r="J6" s="2">
        <f>IF($F$10=1,+K21,IF($F$10=2,SUM(K23:K24),IF($F$10=4,SUM(K27:K30),IF($F$10=12,SUM(K43:K54),0))))</f>
        <v>12620.648625704107</v>
      </c>
      <c r="K6" s="2">
        <f t="shared" si="0"/>
        <v>37861.945877112317</v>
      </c>
    </row>
    <row r="7" spans="1:15" ht="20.100000000000001" customHeight="1" x14ac:dyDescent="0.25">
      <c r="B7" t="str">
        <f>'Existing Bldg Comparison'!B33</f>
        <v>If so, Balloon Pmt due at end of year</v>
      </c>
      <c r="F7" s="2">
        <f>F5</f>
        <v>25</v>
      </c>
      <c r="I7" s="71" t="s">
        <v>88</v>
      </c>
      <c r="J7" s="2">
        <f>IF($F$10=1,+K22,IF($F$10=2,SUM(K25:K26),IF($F$10=4,SUM(K31:K34),IF($F$10=12,SUM(K55:K66),0))))</f>
        <v>12620.648625704107</v>
      </c>
      <c r="K7" s="2">
        <f t="shared" si="0"/>
        <v>50482.594502816428</v>
      </c>
    </row>
    <row r="8" spans="1:15" ht="20.100000000000001" customHeight="1" x14ac:dyDescent="0.25">
      <c r="B8" t="str">
        <f>'Existing Bldg Comparison'!B34</f>
        <v>Frequency of Payments</v>
      </c>
      <c r="F8" s="8" t="str">
        <f>'Existing Bldg Comparison'!C23</f>
        <v>Annual</v>
      </c>
      <c r="I8" s="71" t="s">
        <v>89</v>
      </c>
      <c r="J8" s="2">
        <f>IF($F$10=1,+K23,IF($F$10=2,SUM(K27:K28),IF($F$10=4,SUM(K35:K38),IF($F$10=12,SUM(K67:K78),0))))</f>
        <v>12620.648625704107</v>
      </c>
      <c r="K8" s="2">
        <f t="shared" si="0"/>
        <v>63103.243128520538</v>
      </c>
    </row>
    <row r="9" spans="1:15" ht="20.100000000000001" customHeight="1" x14ac:dyDescent="0.25">
      <c r="F9" s="8"/>
      <c r="I9" s="71" t="s">
        <v>90</v>
      </c>
      <c r="J9" s="2">
        <f>IF($F$10=1,+K24,IF($F$10=2,SUM(K29:K30),IF($F$10=4,SUM(K39:K42),IF($F$10=12,SUM(K79:K90),0))))</f>
        <v>12620.648625704107</v>
      </c>
      <c r="K9" s="2">
        <f t="shared" si="0"/>
        <v>75723.891754224649</v>
      </c>
    </row>
    <row r="10" spans="1:15" ht="20.100000000000001" customHeight="1" x14ac:dyDescent="0.25">
      <c r="B10" t="s">
        <v>28</v>
      </c>
      <c r="F10">
        <f>IF(F8="Monthly",12,IF(F8="Quarterly",4,IF(F8="Semi-Annual",2,IF(F8="annual",1,0))))</f>
        <v>1</v>
      </c>
      <c r="I10" s="71" t="s">
        <v>91</v>
      </c>
      <c r="J10" s="2">
        <f>IF($F$10=1,+K25,IF($F$10=2,SUM(K31:K32),IF($F$10=4,SUM(K43:K46),IF($F$10=12,SUM(K91:K102),0))))</f>
        <v>12620.648625704107</v>
      </c>
      <c r="K10" s="2">
        <f t="shared" si="0"/>
        <v>88344.54037992876</v>
      </c>
    </row>
    <row r="11" spans="1:15" ht="20.100000000000001" customHeight="1" x14ac:dyDescent="0.25">
      <c r="B11" t="s">
        <v>33</v>
      </c>
      <c r="F11" s="15" t="s">
        <v>111</v>
      </c>
      <c r="I11" s="71" t="s">
        <v>92</v>
      </c>
      <c r="J11" s="2">
        <f>IF($F$10=1,+K26,IF($F$10=2,SUM(K33:K34),IF($F$10=4,SUM(K47:K50),IF($F$10=12,SUM(K103:K114),0))))</f>
        <v>12620.648625704107</v>
      </c>
      <c r="K11" s="2">
        <f t="shared" si="0"/>
        <v>100965.18900563287</v>
      </c>
    </row>
    <row r="12" spans="1:15" ht="20.100000000000001" customHeight="1" x14ac:dyDescent="0.25">
      <c r="B12" t="s">
        <v>46</v>
      </c>
      <c r="F12" s="2">
        <f>IF($F$10=1,NPV('Existing Bldg Comparison'!$C$18/$F$10,K18:K28),IF($F$10=2,NPV('Existing Bldg Comparison'!$C$18/$F$10,K18:K38),IF($F$10=4,NPV('Existing Bldg Comparison'!$C$18/$F$10,K18:K58),IF($F$10=12,NPV('Existing Bldg Comparison'!$C$18/$F$10,K18:K138),0))))</f>
        <v>98427.659298986779</v>
      </c>
      <c r="G12" s="5"/>
      <c r="H12" s="5"/>
      <c r="I12" s="71" t="s">
        <v>93</v>
      </c>
      <c r="J12" s="2">
        <f>IF($F$10=1,+K27,IF($F$10=2,SUM(K35:K36),IF($F$10=4,SUM(K51:K54),IF($F$10=12,SUM(K115:K126,0)))))</f>
        <v>12620.648625704107</v>
      </c>
      <c r="K12" s="2">
        <f t="shared" si="0"/>
        <v>113585.83763133698</v>
      </c>
    </row>
    <row r="13" spans="1:15" ht="20.100000000000001" customHeight="1" x14ac:dyDescent="0.25">
      <c r="B13" t="s">
        <v>51</v>
      </c>
      <c r="F13" s="2">
        <f>IF($F$10=1,NPV('Existing Bldg Comparison'!$C$18/$F$10,K18:K38),IF($F$10=2,NPV('Existing Bldg Comparison'!$C$18/$F$10,K18:K58),IF($F$10=4,NPV('Existing Bldg Comparison'!$C$18/$F$10,K18:K98),IF($F$10=12,NPV('Existing Bldg Comparison'!$C$18/$F$10,K18:K258),0))))</f>
        <v>164921.85914277568</v>
      </c>
      <c r="G13" s="5"/>
      <c r="H13" s="5"/>
      <c r="I13" s="71" t="s">
        <v>94</v>
      </c>
      <c r="J13" s="2">
        <f>IF($F$10=1,+K28,IF($F$10=2,SUM(K36:K37),IF($F$10=4,SUM(K55:K58),IF($F$10=12,SUM(K127:K138),0))))</f>
        <v>12620.648625704107</v>
      </c>
      <c r="K13" s="2">
        <f t="shared" si="0"/>
        <v>126206.48625704109</v>
      </c>
    </row>
    <row r="14" spans="1:15" ht="20.100000000000001" customHeight="1" x14ac:dyDescent="0.25"/>
    <row r="15" spans="1:15" ht="20.100000000000001" customHeight="1" x14ac:dyDescent="0.25">
      <c r="A15" s="68" t="s">
        <v>21</v>
      </c>
      <c r="B15" s="29"/>
    </row>
    <row r="16" spans="1:15" ht="39" customHeight="1" x14ac:dyDescent="0.25">
      <c r="C16" s="30" t="s">
        <v>22</v>
      </c>
      <c r="D16" s="31" t="s">
        <v>23</v>
      </c>
      <c r="E16" s="31" t="s">
        <v>24</v>
      </c>
      <c r="F16" s="31" t="s">
        <v>25</v>
      </c>
      <c r="G16" s="31" t="s">
        <v>26</v>
      </c>
      <c r="H16" s="30" t="s">
        <v>41</v>
      </c>
      <c r="I16" s="30" t="s">
        <v>27</v>
      </c>
      <c r="J16" s="30"/>
      <c r="K16" s="30" t="s">
        <v>31</v>
      </c>
      <c r="L16" s="30" t="s">
        <v>32</v>
      </c>
      <c r="M16" s="30" t="s">
        <v>30</v>
      </c>
      <c r="N16" s="30" t="s">
        <v>47</v>
      </c>
      <c r="O16" s="6"/>
    </row>
    <row r="17" spans="2:14" ht="20.100000000000001" customHeight="1" x14ac:dyDescent="0.25">
      <c r="C17" s="10" t="s">
        <v>29</v>
      </c>
      <c r="D17" s="10"/>
      <c r="E17" s="11">
        <f>SUM(E19:E393)</f>
        <v>684483.78435739735</v>
      </c>
      <c r="F17" s="11">
        <f>SUM(F19:F393)</f>
        <v>334483.78435739753</v>
      </c>
      <c r="G17" s="11">
        <f>SUM(G19:G393)</f>
        <v>349999.99999999971</v>
      </c>
      <c r="H17" s="11"/>
      <c r="I17" s="10"/>
    </row>
    <row r="18" spans="2:14" ht="20.100000000000001" customHeight="1" x14ac:dyDescent="0.25">
      <c r="C18" s="28">
        <v>0</v>
      </c>
      <c r="D18" s="12"/>
      <c r="E18" s="13"/>
      <c r="F18" s="13"/>
      <c r="G18" s="13"/>
      <c r="H18" s="13"/>
      <c r="I18" s="12"/>
      <c r="K18" s="14">
        <f>'Existing Bldg Comparison'!C16-'PropertyFit Financing'!F2</f>
        <v>0</v>
      </c>
      <c r="L18" s="16">
        <v>0</v>
      </c>
      <c r="M18" s="7">
        <f>K18</f>
        <v>0</v>
      </c>
      <c r="N18" s="9" t="str">
        <f>IF(AND(M18&gt;0,M17&lt;0),L18-((M18/'Existing Bldg Comparison'!$C$17))," ")</f>
        <v xml:space="preserve"> </v>
      </c>
    </row>
    <row r="19" spans="2:14" ht="20.100000000000001" customHeight="1" x14ac:dyDescent="0.25">
      <c r="C19" s="2">
        <v>1</v>
      </c>
      <c r="D19" s="7">
        <f>F2</f>
        <v>350000</v>
      </c>
      <c r="E19" s="2">
        <f>-PMT(F3/F10,F5,F2)</f>
        <v>27379.351374295893</v>
      </c>
      <c r="F19" s="2">
        <f>D19*($F$3/$F$10)</f>
        <v>21000</v>
      </c>
      <c r="G19" s="7">
        <f>E19-F19</f>
        <v>6379.351374295893</v>
      </c>
      <c r="H19" s="7">
        <f>IF(C19=$F$7*$F$10,I18-G19,0)</f>
        <v>0</v>
      </c>
      <c r="I19" s="7">
        <f>IF(C19=" "," ",D19-G19-H19)</f>
        <v>343620.64862570411</v>
      </c>
      <c r="K19" s="1">
        <f>IF(OR(E19&lt;0,E19=" "),+'Existing Bldg Comparison'!$C$17/$F$10,-E19+'Existing Bldg Comparison'!$C$17/$F$10-H19)</f>
        <v>12620.648625704107</v>
      </c>
      <c r="L19" s="16">
        <f>(L18+1)/$F$10</f>
        <v>1</v>
      </c>
      <c r="M19" s="7">
        <f>M18+K19</f>
        <v>12620.648625704107</v>
      </c>
      <c r="N19" s="9" t="str">
        <f>IF(AND(M19&gt;0,M18&lt;0),L19-((M19/'Existing Bldg Comparison'!$C$17))," ")</f>
        <v xml:space="preserve"> </v>
      </c>
    </row>
    <row r="20" spans="2:14" ht="20.100000000000001" customHeight="1" x14ac:dyDescent="0.25">
      <c r="C20" s="2">
        <f t="shared" ref="C20:C83" si="1">IF(OR(C19+1&gt;$F$7*$F$10,C19=0),0,C19+1)</f>
        <v>2</v>
      </c>
      <c r="D20" s="7">
        <f t="shared" ref="D20:D83" si="2">IF(C20=0," ",+I19)</f>
        <v>343620.64862570411</v>
      </c>
      <c r="E20" s="2">
        <f t="shared" ref="E20:E83" si="3">IF(C20=0," ",+E19)</f>
        <v>27379.351374295893</v>
      </c>
      <c r="F20" s="2">
        <f t="shared" ref="F20:F83" si="4">IF(C20=0," ",D20*($F$3/$F$10))</f>
        <v>20617.238917542247</v>
      </c>
      <c r="G20" s="7">
        <f t="shared" ref="G20:G83" si="5">IF(C20=0," ",E20-F20)</f>
        <v>6762.1124567536463</v>
      </c>
      <c r="H20" s="7">
        <f t="shared" ref="H20:H83" si="6">IF(C20=0," ",IF(C20=$F$7*$F$10,I19-G20,0))</f>
        <v>0</v>
      </c>
      <c r="I20" s="7">
        <f t="shared" ref="I20:I83" si="7">IF(C20=0," ",D20-G20-H20)</f>
        <v>336858.53616895049</v>
      </c>
      <c r="K20" s="1">
        <f>IF(OR(E20&lt;0,E20=" "),+'Existing Bldg Comparison'!$C$17/$F$10,-E20+'Existing Bldg Comparison'!$C$17/$F$10-H20)</f>
        <v>12620.648625704107</v>
      </c>
      <c r="L20" s="16">
        <f t="shared" ref="L20:L51" si="8">L19+(1/$F$10)</f>
        <v>2</v>
      </c>
      <c r="M20" s="7">
        <f t="shared" ref="M20:M83" si="9">M19+K20</f>
        <v>25241.297251408214</v>
      </c>
      <c r="N20" s="9" t="str">
        <f>IF(AND(M20&gt;0,M19&lt;0),L20-((M20/'Existing Bldg Comparison'!$C$17))," ")</f>
        <v xml:space="preserve"> </v>
      </c>
    </row>
    <row r="21" spans="2:14" ht="20.100000000000001" customHeight="1" x14ac:dyDescent="0.25">
      <c r="C21" s="2">
        <f t="shared" si="1"/>
        <v>3</v>
      </c>
      <c r="D21" s="7">
        <f t="shared" si="2"/>
        <v>336858.53616895049</v>
      </c>
      <c r="E21" s="2">
        <f t="shared" si="3"/>
        <v>27379.351374295893</v>
      </c>
      <c r="F21" s="2">
        <f t="shared" si="4"/>
        <v>20211.51217013703</v>
      </c>
      <c r="G21" s="7">
        <f t="shared" si="5"/>
        <v>7167.8392041588631</v>
      </c>
      <c r="H21" s="7">
        <f t="shared" si="6"/>
        <v>0</v>
      </c>
      <c r="I21" s="7">
        <f t="shared" si="7"/>
        <v>329690.69696479163</v>
      </c>
      <c r="K21" s="1">
        <f>IF(OR(E21&lt;0,E21=" "),+'Existing Bldg Comparison'!$C$17/$F$10,-E21+'Existing Bldg Comparison'!$C$17/$F$10-H21)</f>
        <v>12620.648625704107</v>
      </c>
      <c r="L21" s="16">
        <f t="shared" si="8"/>
        <v>3</v>
      </c>
      <c r="M21" s="7">
        <f t="shared" si="9"/>
        <v>37861.945877112317</v>
      </c>
      <c r="N21" s="9" t="str">
        <f>IF(AND(M21&gt;0,M20&lt;0),L21-((M21/'Existing Bldg Comparison'!$C$17))," ")</f>
        <v xml:space="preserve"> </v>
      </c>
    </row>
    <row r="22" spans="2:14" ht="20.100000000000001" customHeight="1" x14ac:dyDescent="0.25">
      <c r="C22" s="2">
        <f t="shared" si="1"/>
        <v>4</v>
      </c>
      <c r="D22" s="7">
        <f>IF(C22=0," ",+I21)</f>
        <v>329690.69696479163</v>
      </c>
      <c r="E22" s="2">
        <f>IF(C22=0," ",+E21)</f>
        <v>27379.351374295893</v>
      </c>
      <c r="F22" s="2">
        <f t="shared" si="4"/>
        <v>19781.441817887498</v>
      </c>
      <c r="G22" s="7">
        <f t="shared" si="5"/>
        <v>7597.9095564083946</v>
      </c>
      <c r="H22" s="7">
        <f t="shared" si="6"/>
        <v>0</v>
      </c>
      <c r="I22" s="7">
        <f t="shared" si="7"/>
        <v>322092.78740838321</v>
      </c>
      <c r="K22" s="1">
        <f>IF(OR(E22&lt;0,E22=" "),+'Existing Bldg Comparison'!$C$17/$F$10,-E22+'Existing Bldg Comparison'!$C$17/$F$10-H22)</f>
        <v>12620.648625704107</v>
      </c>
      <c r="L22" s="16">
        <f t="shared" si="8"/>
        <v>4</v>
      </c>
      <c r="M22" s="7">
        <f>M21+K22</f>
        <v>50482.594502816428</v>
      </c>
      <c r="N22" s="9" t="str">
        <f>IF(AND(M22&gt;0,M21&lt;0),L22-((M22/'Existing Bldg Comparison'!$C$17))," ")</f>
        <v xml:space="preserve"> </v>
      </c>
    </row>
    <row r="23" spans="2:14" ht="20.100000000000001" customHeight="1" x14ac:dyDescent="0.25">
      <c r="C23" s="2">
        <f t="shared" si="1"/>
        <v>5</v>
      </c>
      <c r="D23" s="7">
        <f t="shared" si="2"/>
        <v>322092.78740838321</v>
      </c>
      <c r="E23" s="2">
        <f t="shared" si="3"/>
        <v>27379.351374295893</v>
      </c>
      <c r="F23" s="2">
        <f t="shared" si="4"/>
        <v>19325.567244502992</v>
      </c>
      <c r="G23" s="7">
        <f t="shared" si="5"/>
        <v>8053.7841297929008</v>
      </c>
      <c r="H23" s="7">
        <f t="shared" si="6"/>
        <v>0</v>
      </c>
      <c r="I23" s="7">
        <f t="shared" si="7"/>
        <v>314039.00327859033</v>
      </c>
      <c r="K23" s="1">
        <f>IF(OR(E23&lt;0,E23=" "),+'Existing Bldg Comparison'!$C$17/$F$10,-E23+'Existing Bldg Comparison'!$C$17/$F$10-H23)</f>
        <v>12620.648625704107</v>
      </c>
      <c r="L23" s="16">
        <f t="shared" si="8"/>
        <v>5</v>
      </c>
      <c r="M23" s="7">
        <f t="shared" si="9"/>
        <v>63103.243128520538</v>
      </c>
      <c r="N23" s="9" t="str">
        <f>IF(AND(M23&gt;0,M22&lt;0),L23-((M23/'Existing Bldg Comparison'!$C$17))," ")</f>
        <v xml:space="preserve"> </v>
      </c>
    </row>
    <row r="24" spans="2:14" ht="20.100000000000001" customHeight="1" x14ac:dyDescent="0.25">
      <c r="C24" s="2">
        <f t="shared" si="1"/>
        <v>6</v>
      </c>
      <c r="D24" s="7">
        <f t="shared" si="2"/>
        <v>314039.00327859033</v>
      </c>
      <c r="E24" s="2">
        <f t="shared" si="3"/>
        <v>27379.351374295893</v>
      </c>
      <c r="F24" s="2">
        <f t="shared" si="4"/>
        <v>18842.34019671542</v>
      </c>
      <c r="G24" s="7">
        <f t="shared" si="5"/>
        <v>8537.0111775804726</v>
      </c>
      <c r="H24" s="7">
        <f t="shared" si="6"/>
        <v>0</v>
      </c>
      <c r="I24" s="7">
        <f t="shared" si="7"/>
        <v>305501.99210100988</v>
      </c>
      <c r="K24" s="1">
        <f>IF(OR(E24&lt;0,E24=" "),+'Existing Bldg Comparison'!$C$17/$F$10,-E24+'Existing Bldg Comparison'!$C$17/$F$10-H24)</f>
        <v>12620.648625704107</v>
      </c>
      <c r="L24" s="16">
        <f t="shared" si="8"/>
        <v>6</v>
      </c>
      <c r="M24" s="7">
        <f t="shared" si="9"/>
        <v>75723.891754224649</v>
      </c>
      <c r="N24" s="9" t="str">
        <f>IF(AND(M24&gt;0,M23&lt;0),L24-((M24/'Existing Bldg Comparison'!$C$17))," ")</f>
        <v xml:space="preserve"> </v>
      </c>
    </row>
    <row r="25" spans="2:14" ht="20.100000000000001" customHeight="1" x14ac:dyDescent="0.25">
      <c r="B25" s="1"/>
      <c r="C25" s="2">
        <f t="shared" si="1"/>
        <v>7</v>
      </c>
      <c r="D25" s="7">
        <f t="shared" si="2"/>
        <v>305501.99210100988</v>
      </c>
      <c r="E25" s="2">
        <f t="shared" si="3"/>
        <v>27379.351374295893</v>
      </c>
      <c r="F25" s="2">
        <f t="shared" si="4"/>
        <v>18330.119526060593</v>
      </c>
      <c r="G25" s="7">
        <f t="shared" si="5"/>
        <v>9049.2318482353003</v>
      </c>
      <c r="H25" s="7">
        <f t="shared" si="6"/>
        <v>0</v>
      </c>
      <c r="I25" s="7">
        <f t="shared" si="7"/>
        <v>296452.76025277458</v>
      </c>
      <c r="K25" s="1">
        <f>IF(OR(E25&lt;0,E25=" "),+'Existing Bldg Comparison'!$C$17/$F$10,-E25+'Existing Bldg Comparison'!$C$17/$F$10-H25)</f>
        <v>12620.648625704107</v>
      </c>
      <c r="L25" s="16">
        <f t="shared" si="8"/>
        <v>7</v>
      </c>
      <c r="M25" s="7">
        <f t="shared" si="9"/>
        <v>88344.54037992876</v>
      </c>
      <c r="N25" s="9" t="str">
        <f>IF(AND(M25&gt;0,M24&lt;0),L25-((M25/'Existing Bldg Comparison'!$C$17))," ")</f>
        <v xml:space="preserve"> </v>
      </c>
    </row>
    <row r="26" spans="2:14" ht="20.100000000000001" customHeight="1" x14ac:dyDescent="0.25">
      <c r="B26" s="1"/>
      <c r="C26" s="2">
        <f t="shared" si="1"/>
        <v>8</v>
      </c>
      <c r="D26" s="7">
        <f t="shared" si="2"/>
        <v>296452.76025277458</v>
      </c>
      <c r="E26" s="2">
        <f t="shared" si="3"/>
        <v>27379.351374295893</v>
      </c>
      <c r="F26" s="2">
        <f t="shared" si="4"/>
        <v>17787.165615166476</v>
      </c>
      <c r="G26" s="7">
        <f t="shared" si="5"/>
        <v>9592.1857591294174</v>
      </c>
      <c r="H26" s="7">
        <f t="shared" si="6"/>
        <v>0</v>
      </c>
      <c r="I26" s="7">
        <f t="shared" si="7"/>
        <v>286860.57449364517</v>
      </c>
      <c r="K26" s="1">
        <f>IF(OR(E26&lt;0,E26=" "),+'Existing Bldg Comparison'!$C$17/$F$10,-E26+'Existing Bldg Comparison'!$C$17/$F$10-H26)</f>
        <v>12620.648625704107</v>
      </c>
      <c r="L26" s="16">
        <f t="shared" si="8"/>
        <v>8</v>
      </c>
      <c r="M26" s="7">
        <f t="shared" si="9"/>
        <v>100965.18900563287</v>
      </c>
      <c r="N26" s="9" t="str">
        <f>IF(AND(M26&gt;0,M25&lt;0),L26-((M26/'Existing Bldg Comparison'!$C$17))," ")</f>
        <v xml:space="preserve"> </v>
      </c>
    </row>
    <row r="27" spans="2:14" ht="20.100000000000001" customHeight="1" x14ac:dyDescent="0.25">
      <c r="B27" s="1"/>
      <c r="C27" s="2">
        <f t="shared" si="1"/>
        <v>9</v>
      </c>
      <c r="D27" s="7">
        <f t="shared" si="2"/>
        <v>286860.57449364517</v>
      </c>
      <c r="E27" s="2">
        <f t="shared" si="3"/>
        <v>27379.351374295893</v>
      </c>
      <c r="F27" s="2">
        <f t="shared" si="4"/>
        <v>17211.634469618708</v>
      </c>
      <c r="G27" s="7">
        <f t="shared" si="5"/>
        <v>10167.716904677185</v>
      </c>
      <c r="H27" s="7">
        <f t="shared" si="6"/>
        <v>0</v>
      </c>
      <c r="I27" s="7">
        <f t="shared" si="7"/>
        <v>276692.85758896801</v>
      </c>
      <c r="K27" s="1">
        <f>IF(OR(E27&lt;0,E27=" "),+'Existing Bldg Comparison'!$C$17/$F$10,-E27+'Existing Bldg Comparison'!$C$17/$F$10-H27)</f>
        <v>12620.648625704107</v>
      </c>
      <c r="L27" s="16">
        <f t="shared" si="8"/>
        <v>9</v>
      </c>
      <c r="M27" s="7">
        <f t="shared" si="9"/>
        <v>113585.83763133698</v>
      </c>
      <c r="N27" s="9" t="str">
        <f>IF(AND(M27&gt;0,M26&lt;0),L27-((M27/'Existing Bldg Comparison'!$C$17))," ")</f>
        <v xml:space="preserve"> </v>
      </c>
    </row>
    <row r="28" spans="2:14" ht="20.100000000000001" customHeight="1" x14ac:dyDescent="0.25">
      <c r="B28" s="1"/>
      <c r="C28" s="2">
        <f t="shared" si="1"/>
        <v>10</v>
      </c>
      <c r="D28" s="7">
        <f t="shared" si="2"/>
        <v>276692.85758896801</v>
      </c>
      <c r="E28" s="2">
        <f t="shared" si="3"/>
        <v>27379.351374295893</v>
      </c>
      <c r="F28" s="2">
        <f t="shared" si="4"/>
        <v>16601.571455338079</v>
      </c>
      <c r="G28" s="7">
        <f t="shared" si="5"/>
        <v>10777.779918957815</v>
      </c>
      <c r="H28" s="7">
        <f t="shared" si="6"/>
        <v>0</v>
      </c>
      <c r="I28" s="7">
        <f t="shared" si="7"/>
        <v>265915.07767001021</v>
      </c>
      <c r="K28" s="1">
        <f>IF(OR(E28&lt;0,E28=" "),+'Existing Bldg Comparison'!$C$17/$F$10,-E28+'Existing Bldg Comparison'!$C$17/$F$10-H28)</f>
        <v>12620.648625704107</v>
      </c>
      <c r="L28" s="16">
        <f t="shared" si="8"/>
        <v>10</v>
      </c>
      <c r="M28" s="7">
        <f t="shared" si="9"/>
        <v>126206.48625704109</v>
      </c>
      <c r="N28" s="9" t="str">
        <f>IF(AND(M28&gt;0,M27&lt;0),L28-((M28/'Existing Bldg Comparison'!$C$17))," ")</f>
        <v xml:space="preserve"> </v>
      </c>
    </row>
    <row r="29" spans="2:14" ht="20.100000000000001" customHeight="1" x14ac:dyDescent="0.25">
      <c r="B29" s="1"/>
      <c r="C29" s="2">
        <f t="shared" si="1"/>
        <v>11</v>
      </c>
      <c r="D29" s="7">
        <f t="shared" si="2"/>
        <v>265915.07767001021</v>
      </c>
      <c r="E29" s="2">
        <f t="shared" si="3"/>
        <v>27379.351374295893</v>
      </c>
      <c r="F29" s="2">
        <f t="shared" si="4"/>
        <v>15954.904660200613</v>
      </c>
      <c r="G29" s="7">
        <f t="shared" si="5"/>
        <v>11424.44671409528</v>
      </c>
      <c r="H29" s="7">
        <f t="shared" si="6"/>
        <v>0</v>
      </c>
      <c r="I29" s="7">
        <f t="shared" si="7"/>
        <v>254490.63095591494</v>
      </c>
      <c r="K29" s="1">
        <f>IF(OR(E29&lt;0,E29=" "),+'Existing Bldg Comparison'!$C$17/$F$10,-E29+'Existing Bldg Comparison'!$C$17/$F$10-H29)</f>
        <v>12620.648625704107</v>
      </c>
      <c r="L29" s="16">
        <f t="shared" si="8"/>
        <v>11</v>
      </c>
      <c r="M29" s="7">
        <f t="shared" si="9"/>
        <v>138827.13488274519</v>
      </c>
      <c r="N29" s="9" t="str">
        <f>IF(AND(M29&gt;0,M28&lt;0),L29-((M29/'Existing Bldg Comparison'!$C$17))," ")</f>
        <v xml:space="preserve"> </v>
      </c>
    </row>
    <row r="30" spans="2:14" ht="20.100000000000001" customHeight="1" x14ac:dyDescent="0.25">
      <c r="B30" s="1"/>
      <c r="C30" s="2">
        <f t="shared" si="1"/>
        <v>12</v>
      </c>
      <c r="D30" s="7">
        <f t="shared" si="2"/>
        <v>254490.63095591494</v>
      </c>
      <c r="E30" s="2">
        <f t="shared" si="3"/>
        <v>27379.351374295893</v>
      </c>
      <c r="F30" s="2">
        <f t="shared" si="4"/>
        <v>15269.437857354897</v>
      </c>
      <c r="G30" s="7">
        <f t="shared" si="5"/>
        <v>12109.913516940996</v>
      </c>
      <c r="H30" s="7">
        <f t="shared" si="6"/>
        <v>0</v>
      </c>
      <c r="I30" s="7">
        <f t="shared" si="7"/>
        <v>242380.71743897395</v>
      </c>
      <c r="K30" s="1">
        <f>IF(OR(E30&lt;0,E30=" "),+'Existing Bldg Comparison'!$C$17/$F$10,-E30+'Existing Bldg Comparison'!$C$17/$F$10-H30)</f>
        <v>12620.648625704107</v>
      </c>
      <c r="L30" s="16">
        <f t="shared" si="8"/>
        <v>12</v>
      </c>
      <c r="M30" s="7">
        <f t="shared" si="9"/>
        <v>151447.7835084493</v>
      </c>
      <c r="N30" s="9" t="str">
        <f>IF(AND(M30&gt;0,M29&lt;0),L30-((M30/'Existing Bldg Comparison'!$C$17))," ")</f>
        <v xml:space="preserve"> </v>
      </c>
    </row>
    <row r="31" spans="2:14" ht="20.100000000000001" customHeight="1" x14ac:dyDescent="0.25">
      <c r="B31" s="1"/>
      <c r="C31" s="2">
        <f t="shared" si="1"/>
        <v>13</v>
      </c>
      <c r="D31" s="7">
        <f t="shared" si="2"/>
        <v>242380.71743897395</v>
      </c>
      <c r="E31" s="2">
        <f t="shared" si="3"/>
        <v>27379.351374295893</v>
      </c>
      <c r="F31" s="2">
        <f t="shared" si="4"/>
        <v>14542.843046338437</v>
      </c>
      <c r="G31" s="7">
        <f t="shared" si="5"/>
        <v>12836.508327957456</v>
      </c>
      <c r="H31" s="7">
        <f t="shared" si="6"/>
        <v>0</v>
      </c>
      <c r="I31" s="7">
        <f t="shared" si="7"/>
        <v>229544.20911101651</v>
      </c>
      <c r="K31" s="1">
        <f>IF(OR(E31&lt;0,E31=" "),+'Existing Bldg Comparison'!$C$17/$F$10,-E31+'Existing Bldg Comparison'!$C$17/$F$10-H31)</f>
        <v>12620.648625704107</v>
      </c>
      <c r="L31" s="16">
        <f t="shared" si="8"/>
        <v>13</v>
      </c>
      <c r="M31" s="7">
        <f t="shared" si="9"/>
        <v>164068.43213415341</v>
      </c>
      <c r="N31" s="9" t="str">
        <f>IF(AND(M31&gt;0,M30&lt;0),L31-((M31/'Existing Bldg Comparison'!$C$17))," ")</f>
        <v xml:space="preserve"> </v>
      </c>
    </row>
    <row r="32" spans="2:14" ht="20.100000000000001" customHeight="1" x14ac:dyDescent="0.25">
      <c r="B32" s="1"/>
      <c r="C32" s="2">
        <f t="shared" si="1"/>
        <v>14</v>
      </c>
      <c r="D32" s="7">
        <f t="shared" si="2"/>
        <v>229544.20911101651</v>
      </c>
      <c r="E32" s="2">
        <f t="shared" si="3"/>
        <v>27379.351374295893</v>
      </c>
      <c r="F32" s="2">
        <f t="shared" si="4"/>
        <v>13772.652546660989</v>
      </c>
      <c r="G32" s="7">
        <f t="shared" si="5"/>
        <v>13606.698827634904</v>
      </c>
      <c r="H32" s="7">
        <f t="shared" si="6"/>
        <v>0</v>
      </c>
      <c r="I32" s="7">
        <f t="shared" si="7"/>
        <v>215937.51028338159</v>
      </c>
      <c r="K32" s="1">
        <f>IF(OR(E32&lt;0,E32=" "),+'Existing Bldg Comparison'!$C$17/$F$10,-E32+'Existing Bldg Comparison'!$C$17/$F$10-H32)</f>
        <v>12620.648625704107</v>
      </c>
      <c r="L32" s="16">
        <f t="shared" si="8"/>
        <v>14</v>
      </c>
      <c r="M32" s="7">
        <f t="shared" si="9"/>
        <v>176689.08075985752</v>
      </c>
      <c r="N32" s="9" t="str">
        <f>IF(AND(M32&gt;0,M31&lt;0),L32-((M32/'Existing Bldg Comparison'!$C$17))," ")</f>
        <v xml:space="preserve"> </v>
      </c>
    </row>
    <row r="33" spans="2:14" ht="20.100000000000001" customHeight="1" x14ac:dyDescent="0.25">
      <c r="B33" s="1"/>
      <c r="C33" s="2">
        <f t="shared" si="1"/>
        <v>15</v>
      </c>
      <c r="D33" s="7">
        <f t="shared" si="2"/>
        <v>215937.51028338159</v>
      </c>
      <c r="E33" s="2">
        <f t="shared" si="3"/>
        <v>27379.351374295893</v>
      </c>
      <c r="F33" s="2">
        <f t="shared" si="4"/>
        <v>12956.250617002896</v>
      </c>
      <c r="G33" s="7">
        <f t="shared" si="5"/>
        <v>14423.100757292998</v>
      </c>
      <c r="H33" s="7">
        <f t="shared" si="6"/>
        <v>0</v>
      </c>
      <c r="I33" s="7">
        <f t="shared" si="7"/>
        <v>201514.4095260886</v>
      </c>
      <c r="K33" s="1">
        <f>IF(OR(E33&lt;0,E33=" "),+'Existing Bldg Comparison'!$C$17/$F$10,-E33+'Existing Bldg Comparison'!$C$17/$F$10-H33)</f>
        <v>12620.648625704107</v>
      </c>
      <c r="L33" s="16">
        <f t="shared" si="8"/>
        <v>15</v>
      </c>
      <c r="M33" s="7">
        <f t="shared" si="9"/>
        <v>189309.72938556163</v>
      </c>
      <c r="N33" s="9" t="str">
        <f>IF(AND(M33&gt;0,M32&lt;0),L33-((M33/'Existing Bldg Comparison'!$C$17))," ")</f>
        <v xml:space="preserve"> </v>
      </c>
    </row>
    <row r="34" spans="2:14" ht="20.100000000000001" customHeight="1" x14ac:dyDescent="0.25">
      <c r="B34" s="1"/>
      <c r="C34" s="2">
        <f t="shared" si="1"/>
        <v>16</v>
      </c>
      <c r="D34" s="7">
        <f t="shared" si="2"/>
        <v>201514.4095260886</v>
      </c>
      <c r="E34" s="2">
        <f t="shared" si="3"/>
        <v>27379.351374295893</v>
      </c>
      <c r="F34" s="2">
        <f t="shared" si="4"/>
        <v>12090.864571565315</v>
      </c>
      <c r="G34" s="7">
        <f t="shared" si="5"/>
        <v>15288.486802730578</v>
      </c>
      <c r="H34" s="7">
        <f t="shared" si="6"/>
        <v>0</v>
      </c>
      <c r="I34" s="7">
        <f t="shared" si="7"/>
        <v>186225.92272335803</v>
      </c>
      <c r="K34" s="1">
        <f>IF(OR(E34&lt;0,E34=" "),+'Existing Bldg Comparison'!$C$17/$F$10,-E34+'Existing Bldg Comparison'!$C$17/$F$10-H34)</f>
        <v>12620.648625704107</v>
      </c>
      <c r="L34" s="16">
        <f t="shared" si="8"/>
        <v>16</v>
      </c>
      <c r="M34" s="7">
        <f t="shared" si="9"/>
        <v>201930.37801126574</v>
      </c>
      <c r="N34" s="9" t="str">
        <f>IF(AND(M34&gt;0,M33&lt;0),L34-((M34/'Existing Bldg Comparison'!$C$17))," ")</f>
        <v xml:space="preserve"> </v>
      </c>
    </row>
    <row r="35" spans="2:14" ht="20.100000000000001" customHeight="1" x14ac:dyDescent="0.25">
      <c r="B35" s="1"/>
      <c r="C35" s="2">
        <f t="shared" si="1"/>
        <v>17</v>
      </c>
      <c r="D35" s="7">
        <f t="shared" si="2"/>
        <v>186225.92272335803</v>
      </c>
      <c r="E35" s="2">
        <f t="shared" si="3"/>
        <v>27379.351374295893</v>
      </c>
      <c r="F35" s="2">
        <f t="shared" si="4"/>
        <v>11173.555363401481</v>
      </c>
      <c r="G35" s="7">
        <f t="shared" si="5"/>
        <v>16205.796010894412</v>
      </c>
      <c r="H35" s="7">
        <f t="shared" si="6"/>
        <v>0</v>
      </c>
      <c r="I35" s="7">
        <f t="shared" si="7"/>
        <v>170020.12671246362</v>
      </c>
      <c r="K35" s="1">
        <f>IF(OR(E35&lt;0,E35=" "),+'Existing Bldg Comparison'!$C$17/$F$10,-E35+'Existing Bldg Comparison'!$C$17/$F$10-H35)</f>
        <v>12620.648625704107</v>
      </c>
      <c r="L35" s="16">
        <f t="shared" si="8"/>
        <v>17</v>
      </c>
      <c r="M35" s="7">
        <f t="shared" si="9"/>
        <v>214551.02663696985</v>
      </c>
      <c r="N35" s="9" t="str">
        <f>IF(AND(M35&gt;0,M34&lt;0),L35-((M35/'Existing Bldg Comparison'!$C$17))," ")</f>
        <v xml:space="preserve"> </v>
      </c>
    </row>
    <row r="36" spans="2:14" ht="20.100000000000001" customHeight="1" x14ac:dyDescent="0.25">
      <c r="B36" s="1"/>
      <c r="C36" s="2">
        <f t="shared" si="1"/>
        <v>18</v>
      </c>
      <c r="D36" s="7">
        <f t="shared" si="2"/>
        <v>170020.12671246362</v>
      </c>
      <c r="E36" s="2">
        <f t="shared" si="3"/>
        <v>27379.351374295893</v>
      </c>
      <c r="F36" s="2">
        <f t="shared" si="4"/>
        <v>10201.207602747816</v>
      </c>
      <c r="G36" s="7">
        <f t="shared" si="5"/>
        <v>17178.143771548079</v>
      </c>
      <c r="H36" s="7">
        <f t="shared" si="6"/>
        <v>0</v>
      </c>
      <c r="I36" s="7">
        <f t="shared" si="7"/>
        <v>152841.98294091554</v>
      </c>
      <c r="K36" s="1">
        <f>IF(OR(E36&lt;0,E36=" "),+'Existing Bldg Comparison'!$C$17/$F$10,-E36+'Existing Bldg Comparison'!$C$17/$F$10-H36)</f>
        <v>12620.648625704107</v>
      </c>
      <c r="L36" s="16">
        <f t="shared" si="8"/>
        <v>18</v>
      </c>
      <c r="M36" s="7">
        <f t="shared" si="9"/>
        <v>227171.67526267396</v>
      </c>
      <c r="N36" s="9" t="str">
        <f>IF(AND(M36&gt;0,M35&lt;0),L36-((M36/'Existing Bldg Comparison'!$C$17))," ")</f>
        <v xml:space="preserve"> </v>
      </c>
    </row>
    <row r="37" spans="2:14" ht="20.100000000000001" customHeight="1" x14ac:dyDescent="0.25">
      <c r="B37" s="1"/>
      <c r="C37" s="2">
        <f t="shared" si="1"/>
        <v>19</v>
      </c>
      <c r="D37" s="7">
        <f t="shared" si="2"/>
        <v>152841.98294091554</v>
      </c>
      <c r="E37" s="2">
        <f t="shared" si="3"/>
        <v>27379.351374295893</v>
      </c>
      <c r="F37" s="2">
        <f t="shared" si="4"/>
        <v>9170.5189764549323</v>
      </c>
      <c r="G37" s="7">
        <f t="shared" si="5"/>
        <v>18208.832397840961</v>
      </c>
      <c r="H37" s="7">
        <f t="shared" si="6"/>
        <v>0</v>
      </c>
      <c r="I37" s="7">
        <f t="shared" si="7"/>
        <v>134633.15054307459</v>
      </c>
      <c r="K37" s="1">
        <f>IF(OR(E37&lt;0,E37=" "),+'Existing Bldg Comparison'!$C$17/$F$10,-E37+'Existing Bldg Comparison'!$C$17/$F$10-H37)</f>
        <v>12620.648625704107</v>
      </c>
      <c r="L37" s="16">
        <f t="shared" si="8"/>
        <v>19</v>
      </c>
      <c r="M37" s="7">
        <f t="shared" si="9"/>
        <v>239792.32388837807</v>
      </c>
      <c r="N37" s="9" t="str">
        <f>IF(AND(M37&gt;0,M36&lt;0),L37-((M37/'Existing Bldg Comparison'!$C$17))," ")</f>
        <v xml:space="preserve"> </v>
      </c>
    </row>
    <row r="38" spans="2:14" ht="20.100000000000001" customHeight="1" x14ac:dyDescent="0.25">
      <c r="B38" s="1"/>
      <c r="C38" s="2">
        <f t="shared" si="1"/>
        <v>20</v>
      </c>
      <c r="D38" s="7">
        <f t="shared" si="2"/>
        <v>134633.15054307459</v>
      </c>
      <c r="E38" s="2">
        <f t="shared" si="3"/>
        <v>27379.351374295893</v>
      </c>
      <c r="F38" s="2">
        <f t="shared" si="4"/>
        <v>8077.9890325844754</v>
      </c>
      <c r="G38" s="7">
        <f t="shared" si="5"/>
        <v>19301.362341711418</v>
      </c>
      <c r="H38" s="7">
        <f t="shared" si="6"/>
        <v>0</v>
      </c>
      <c r="I38" s="7">
        <f t="shared" si="7"/>
        <v>115331.78820136318</v>
      </c>
      <c r="K38" s="1">
        <f>IF(OR(E38&lt;0,E38=" "),+'Existing Bldg Comparison'!$C$17/$F$10,-E38+'Existing Bldg Comparison'!$C$17/$F$10-H38)</f>
        <v>12620.648625704107</v>
      </c>
      <c r="L38" s="16">
        <f t="shared" si="8"/>
        <v>20</v>
      </c>
      <c r="M38" s="7">
        <f t="shared" si="9"/>
        <v>252412.97251408218</v>
      </c>
      <c r="N38" s="9" t="str">
        <f>IF(AND(M38&gt;0,M37&lt;0),L38-((M38/'Existing Bldg Comparison'!$C$17))," ")</f>
        <v xml:space="preserve"> </v>
      </c>
    </row>
    <row r="39" spans="2:14" ht="20.100000000000001" customHeight="1" x14ac:dyDescent="0.25">
      <c r="B39" s="1"/>
      <c r="C39" s="2">
        <f t="shared" si="1"/>
        <v>21</v>
      </c>
      <c r="D39" s="7">
        <f t="shared" si="2"/>
        <v>115331.78820136318</v>
      </c>
      <c r="E39" s="2">
        <f t="shared" si="3"/>
        <v>27379.351374295893</v>
      </c>
      <c r="F39" s="2">
        <f t="shared" si="4"/>
        <v>6919.9072920817898</v>
      </c>
      <c r="G39" s="7">
        <f t="shared" si="5"/>
        <v>20459.444082214104</v>
      </c>
      <c r="H39" s="7">
        <f t="shared" si="6"/>
        <v>0</v>
      </c>
      <c r="I39" s="7">
        <f t="shared" si="7"/>
        <v>94872.344119149071</v>
      </c>
      <c r="K39" s="1">
        <f>IF(OR(E39&lt;0,E39=" "),+'Existing Bldg Comparison'!$C$17/$F$10,-E39+'Existing Bldg Comparison'!$C$17/$F$10-H39)</f>
        <v>12620.648625704107</v>
      </c>
      <c r="L39" s="16">
        <f t="shared" si="8"/>
        <v>21</v>
      </c>
      <c r="M39" s="7">
        <f t="shared" si="9"/>
        <v>265033.62113978626</v>
      </c>
      <c r="N39" s="9" t="str">
        <f>IF(AND(M39&gt;0,M38&lt;0),L39-((M39/'Existing Bldg Comparison'!$C$17))," ")</f>
        <v xml:space="preserve"> </v>
      </c>
    </row>
    <row r="40" spans="2:14" ht="20.100000000000001" customHeight="1" x14ac:dyDescent="0.25">
      <c r="B40" s="1"/>
      <c r="C40" s="2">
        <f t="shared" si="1"/>
        <v>22</v>
      </c>
      <c r="D40" s="7">
        <f t="shared" si="2"/>
        <v>94872.344119149071</v>
      </c>
      <c r="E40" s="2">
        <f t="shared" si="3"/>
        <v>27379.351374295893</v>
      </c>
      <c r="F40" s="2">
        <f t="shared" si="4"/>
        <v>5692.3406471489443</v>
      </c>
      <c r="G40" s="7">
        <f t="shared" si="5"/>
        <v>21687.01072714695</v>
      </c>
      <c r="H40" s="7">
        <f t="shared" si="6"/>
        <v>0</v>
      </c>
      <c r="I40" s="7">
        <f t="shared" si="7"/>
        <v>73185.333392002125</v>
      </c>
      <c r="K40" s="1">
        <f>IF(OR(E40&lt;0,E40=" "),+'Existing Bldg Comparison'!$C$17/$F$10,-E40+'Existing Bldg Comparison'!$C$17/$F$10-H40)</f>
        <v>12620.648625704107</v>
      </c>
      <c r="L40" s="16">
        <f t="shared" si="8"/>
        <v>22</v>
      </c>
      <c r="M40" s="7">
        <f t="shared" si="9"/>
        <v>277654.26976549037</v>
      </c>
      <c r="N40" s="9" t="str">
        <f>IF(AND(M40&gt;0,M39&lt;0),L40-((M40/'Existing Bldg Comparison'!$C$17))," ")</f>
        <v xml:space="preserve"> </v>
      </c>
    </row>
    <row r="41" spans="2:14" ht="20.100000000000001" customHeight="1" x14ac:dyDescent="0.25">
      <c r="B41" s="1"/>
      <c r="C41" s="2">
        <f t="shared" si="1"/>
        <v>23</v>
      </c>
      <c r="D41" s="7">
        <f t="shared" si="2"/>
        <v>73185.333392002125</v>
      </c>
      <c r="E41" s="2">
        <f t="shared" si="3"/>
        <v>27379.351374295893</v>
      </c>
      <c r="F41" s="2">
        <f t="shared" si="4"/>
        <v>4391.1200035201273</v>
      </c>
      <c r="G41" s="7">
        <f t="shared" si="5"/>
        <v>22988.231370775764</v>
      </c>
      <c r="H41" s="7">
        <f t="shared" si="6"/>
        <v>0</v>
      </c>
      <c r="I41" s="7">
        <f t="shared" si="7"/>
        <v>50197.102021226361</v>
      </c>
      <c r="K41" s="1">
        <f>IF(OR(E41&lt;0,E41=" "),+'Existing Bldg Comparison'!$C$17/$F$10,-E41+'Existing Bldg Comparison'!$C$17/$F$10-H41)</f>
        <v>12620.648625704107</v>
      </c>
      <c r="L41" s="16">
        <f t="shared" si="8"/>
        <v>23</v>
      </c>
      <c r="M41" s="7">
        <f t="shared" si="9"/>
        <v>290274.91839119449</v>
      </c>
      <c r="N41" s="9" t="str">
        <f>IF(AND(M41&gt;0,M40&lt;0),L41-((M41/'Existing Bldg Comparison'!$C$17))," ")</f>
        <v xml:space="preserve"> </v>
      </c>
    </row>
    <row r="42" spans="2:14" ht="20.100000000000001" customHeight="1" x14ac:dyDescent="0.25">
      <c r="B42" s="1"/>
      <c r="C42" s="2">
        <f t="shared" si="1"/>
        <v>24</v>
      </c>
      <c r="D42" s="7">
        <f t="shared" si="2"/>
        <v>50197.102021226361</v>
      </c>
      <c r="E42" s="2">
        <f t="shared" si="3"/>
        <v>27379.351374295893</v>
      </c>
      <c r="F42" s="2">
        <f t="shared" si="4"/>
        <v>3011.8261212735815</v>
      </c>
      <c r="G42" s="7">
        <f t="shared" si="5"/>
        <v>24367.525253022312</v>
      </c>
      <c r="H42" s="7">
        <f t="shared" si="6"/>
        <v>0</v>
      </c>
      <c r="I42" s="7">
        <f t="shared" si="7"/>
        <v>25829.57676820405</v>
      </c>
      <c r="K42" s="1">
        <f>IF(OR(E42&lt;0,E42=" "),+'Existing Bldg Comparison'!$C$17/$F$10,-E42+'Existing Bldg Comparison'!$C$17/$F$10-H42)</f>
        <v>12620.648625704107</v>
      </c>
      <c r="L42" s="16">
        <f t="shared" si="8"/>
        <v>24</v>
      </c>
      <c r="M42" s="7">
        <f t="shared" si="9"/>
        <v>302895.5670168986</v>
      </c>
      <c r="N42" s="9" t="str">
        <f>IF(AND(M42&gt;0,M41&lt;0),L42-((M42/'Existing Bldg Comparison'!$C$17))," ")</f>
        <v xml:space="preserve"> </v>
      </c>
    </row>
    <row r="43" spans="2:14" ht="20.100000000000001" customHeight="1" x14ac:dyDescent="0.25">
      <c r="B43" s="1"/>
      <c r="C43" s="2">
        <f t="shared" si="1"/>
        <v>25</v>
      </c>
      <c r="D43" s="7">
        <f t="shared" si="2"/>
        <v>25829.57676820405</v>
      </c>
      <c r="E43" s="2">
        <f t="shared" si="3"/>
        <v>27379.351374295893</v>
      </c>
      <c r="F43" s="2">
        <f t="shared" si="4"/>
        <v>1549.7746060922429</v>
      </c>
      <c r="G43" s="7">
        <f t="shared" si="5"/>
        <v>25829.576768203649</v>
      </c>
      <c r="H43" s="7">
        <f t="shared" si="6"/>
        <v>4.0017766878008842E-10</v>
      </c>
      <c r="I43" s="7">
        <f t="shared" si="7"/>
        <v>0</v>
      </c>
      <c r="K43" s="1">
        <f>IF(OR(E43&lt;0,E43=" "),+'Existing Bldg Comparison'!$C$17/$F$10,-E43+'Existing Bldg Comparison'!$C$17/$F$10-H43)</f>
        <v>12620.648625703707</v>
      </c>
      <c r="L43" s="16">
        <f t="shared" si="8"/>
        <v>25</v>
      </c>
      <c r="M43" s="7">
        <f t="shared" si="9"/>
        <v>315516.2156426023</v>
      </c>
      <c r="N43" s="9" t="str">
        <f>IF(AND(M43&gt;0,M42&lt;0),L43-((M43/'Existing Bldg Comparison'!$C$17))," ")</f>
        <v xml:space="preserve"> </v>
      </c>
    </row>
    <row r="44" spans="2:14" ht="20.100000000000001" customHeight="1" x14ac:dyDescent="0.25">
      <c r="B44" s="1"/>
      <c r="C44" s="2">
        <f t="shared" si="1"/>
        <v>0</v>
      </c>
      <c r="D44" s="7" t="str">
        <f t="shared" si="2"/>
        <v xml:space="preserve"> </v>
      </c>
      <c r="E44" s="2" t="str">
        <f t="shared" si="3"/>
        <v xml:space="preserve"> </v>
      </c>
      <c r="F44" s="2" t="str">
        <f t="shared" si="4"/>
        <v xml:space="preserve"> </v>
      </c>
      <c r="G44" s="7" t="str">
        <f t="shared" si="5"/>
        <v xml:space="preserve"> </v>
      </c>
      <c r="H44" s="7" t="str">
        <f t="shared" si="6"/>
        <v xml:space="preserve"> </v>
      </c>
      <c r="I44" s="7" t="str">
        <f t="shared" si="7"/>
        <v xml:space="preserve"> </v>
      </c>
      <c r="K44" s="1">
        <f>IF(OR(E44&lt;0,E44=" "),+'Existing Bldg Comparison'!$C$17/$F$10,-E44+'Existing Bldg Comparison'!$C$17/$F$10-H44)</f>
        <v>40000</v>
      </c>
      <c r="L44" s="16">
        <f t="shared" si="8"/>
        <v>26</v>
      </c>
      <c r="M44" s="7">
        <f t="shared" si="9"/>
        <v>355516.2156426023</v>
      </c>
      <c r="N44" s="9" t="str">
        <f>IF(AND(M44&gt;0,M43&lt;0),L44-((M44/'Existing Bldg Comparison'!$C$17))," ")</f>
        <v xml:space="preserve"> </v>
      </c>
    </row>
    <row r="45" spans="2:14" ht="20.100000000000001" customHeight="1" x14ac:dyDescent="0.25">
      <c r="B45" s="1"/>
      <c r="C45" s="2">
        <f t="shared" si="1"/>
        <v>0</v>
      </c>
      <c r="D45" s="7" t="str">
        <f t="shared" si="2"/>
        <v xml:space="preserve"> </v>
      </c>
      <c r="E45" s="2" t="str">
        <f t="shared" si="3"/>
        <v xml:space="preserve"> </v>
      </c>
      <c r="F45" s="2" t="str">
        <f t="shared" si="4"/>
        <v xml:space="preserve"> </v>
      </c>
      <c r="G45" s="7" t="str">
        <f t="shared" si="5"/>
        <v xml:space="preserve"> </v>
      </c>
      <c r="H45" s="7" t="str">
        <f t="shared" si="6"/>
        <v xml:space="preserve"> </v>
      </c>
      <c r="I45" s="7" t="str">
        <f t="shared" si="7"/>
        <v xml:space="preserve"> </v>
      </c>
      <c r="K45" s="1">
        <f>IF(OR(E45&lt;0,E45=" "),+'Existing Bldg Comparison'!$C$17/$F$10,-E45+'Existing Bldg Comparison'!$C$17/$F$10-H45)</f>
        <v>40000</v>
      </c>
      <c r="L45" s="16">
        <f t="shared" si="8"/>
        <v>27</v>
      </c>
      <c r="M45" s="7">
        <f t="shared" si="9"/>
        <v>395516.2156426023</v>
      </c>
      <c r="N45" s="9" t="str">
        <f>IF(AND(M45&gt;0,M44&lt;0),L45-((M45/'Existing Bldg Comparison'!$C$17))," ")</f>
        <v xml:space="preserve"> </v>
      </c>
    </row>
    <row r="46" spans="2:14" ht="20.100000000000001" customHeight="1" x14ac:dyDescent="0.25">
      <c r="B46" s="1"/>
      <c r="C46" s="2">
        <f t="shared" si="1"/>
        <v>0</v>
      </c>
      <c r="D46" s="7" t="str">
        <f t="shared" si="2"/>
        <v xml:space="preserve"> </v>
      </c>
      <c r="E46" s="2" t="str">
        <f t="shared" si="3"/>
        <v xml:space="preserve"> </v>
      </c>
      <c r="F46" s="2" t="str">
        <f t="shared" si="4"/>
        <v xml:space="preserve"> </v>
      </c>
      <c r="G46" s="7" t="str">
        <f t="shared" si="5"/>
        <v xml:space="preserve"> </v>
      </c>
      <c r="H46" s="7" t="str">
        <f t="shared" si="6"/>
        <v xml:space="preserve"> </v>
      </c>
      <c r="I46" s="7" t="str">
        <f t="shared" si="7"/>
        <v xml:space="preserve"> </v>
      </c>
      <c r="K46" s="1">
        <f>IF(OR(E46&lt;0,E46=" "),+'Existing Bldg Comparison'!$C$17/$F$10,-E46+'Existing Bldg Comparison'!$C$17/$F$10-H46)</f>
        <v>40000</v>
      </c>
      <c r="L46" s="16">
        <f t="shared" si="8"/>
        <v>28</v>
      </c>
      <c r="M46" s="7">
        <f t="shared" si="9"/>
        <v>435516.2156426023</v>
      </c>
      <c r="N46" s="9" t="str">
        <f>IF(AND(M46&gt;0,M45&lt;0),L46-((M46/'Existing Bldg Comparison'!$C$17))," ")</f>
        <v xml:space="preserve"> </v>
      </c>
    </row>
    <row r="47" spans="2:14" ht="20.100000000000001" customHeight="1" x14ac:dyDescent="0.25">
      <c r="B47" s="1"/>
      <c r="C47" s="2">
        <f t="shared" si="1"/>
        <v>0</v>
      </c>
      <c r="D47" s="7" t="str">
        <f t="shared" si="2"/>
        <v xml:space="preserve"> </v>
      </c>
      <c r="E47" s="2" t="str">
        <f t="shared" si="3"/>
        <v xml:space="preserve"> </v>
      </c>
      <c r="F47" s="2" t="str">
        <f t="shared" si="4"/>
        <v xml:space="preserve"> </v>
      </c>
      <c r="G47" s="7" t="str">
        <f t="shared" si="5"/>
        <v xml:space="preserve"> </v>
      </c>
      <c r="H47" s="7" t="str">
        <f t="shared" si="6"/>
        <v xml:space="preserve"> </v>
      </c>
      <c r="I47" s="7" t="str">
        <f t="shared" si="7"/>
        <v xml:space="preserve"> </v>
      </c>
      <c r="K47" s="1">
        <f>IF(OR(E47&lt;0,E47=" "),+'Existing Bldg Comparison'!$C$17/$F$10,-E47+'Existing Bldg Comparison'!$C$17/$F$10-H47)</f>
        <v>40000</v>
      </c>
      <c r="L47" s="16">
        <f t="shared" si="8"/>
        <v>29</v>
      </c>
      <c r="M47" s="7">
        <f t="shared" si="9"/>
        <v>475516.2156426023</v>
      </c>
      <c r="N47" s="9" t="str">
        <f>IF(AND(M47&gt;0,M46&lt;0),L47-((M47/'Existing Bldg Comparison'!$C$17))," ")</f>
        <v xml:space="preserve"> </v>
      </c>
    </row>
    <row r="48" spans="2:14" ht="20.100000000000001" customHeight="1" x14ac:dyDescent="0.25">
      <c r="B48" s="1"/>
      <c r="C48" s="2">
        <f t="shared" si="1"/>
        <v>0</v>
      </c>
      <c r="D48" s="7" t="str">
        <f t="shared" si="2"/>
        <v xml:space="preserve"> </v>
      </c>
      <c r="E48" s="2" t="str">
        <f t="shared" si="3"/>
        <v xml:space="preserve"> </v>
      </c>
      <c r="F48" s="2" t="str">
        <f t="shared" si="4"/>
        <v xml:space="preserve"> </v>
      </c>
      <c r="G48" s="7" t="str">
        <f t="shared" si="5"/>
        <v xml:space="preserve"> </v>
      </c>
      <c r="H48" s="7" t="str">
        <f t="shared" si="6"/>
        <v xml:space="preserve"> </v>
      </c>
      <c r="I48" s="7" t="str">
        <f t="shared" si="7"/>
        <v xml:space="preserve"> </v>
      </c>
      <c r="K48" s="1">
        <f>IF(OR(E48&lt;0,E48=" "),+'Existing Bldg Comparison'!$C$17/$F$10,-E48+'Existing Bldg Comparison'!$C$17/$F$10-H48)</f>
        <v>40000</v>
      </c>
      <c r="L48" s="16">
        <f t="shared" si="8"/>
        <v>30</v>
      </c>
      <c r="M48" s="7">
        <f t="shared" si="9"/>
        <v>515516.2156426023</v>
      </c>
      <c r="N48" s="9" t="str">
        <f>IF(AND(M48&gt;0,M47&lt;0),L48-((M48/'Existing Bldg Comparison'!$C$17))," ")</f>
        <v xml:space="preserve"> </v>
      </c>
    </row>
    <row r="49" spans="2:14" ht="20.100000000000001" customHeight="1" x14ac:dyDescent="0.25">
      <c r="B49" s="1"/>
      <c r="C49" s="2">
        <f t="shared" si="1"/>
        <v>0</v>
      </c>
      <c r="D49" s="7" t="str">
        <f t="shared" si="2"/>
        <v xml:space="preserve"> </v>
      </c>
      <c r="E49" s="2" t="str">
        <f t="shared" si="3"/>
        <v xml:space="preserve"> </v>
      </c>
      <c r="F49" s="2" t="str">
        <f t="shared" si="4"/>
        <v xml:space="preserve"> </v>
      </c>
      <c r="G49" s="7" t="str">
        <f t="shared" si="5"/>
        <v xml:space="preserve"> </v>
      </c>
      <c r="H49" s="7" t="str">
        <f t="shared" si="6"/>
        <v xml:space="preserve"> </v>
      </c>
      <c r="I49" s="7" t="str">
        <f t="shared" si="7"/>
        <v xml:space="preserve"> </v>
      </c>
      <c r="K49" s="1">
        <f>IF(OR(E49&lt;0,E49=" "),+'Existing Bldg Comparison'!$C$17/$F$10,-E49+'Existing Bldg Comparison'!$C$17/$F$10-H49)</f>
        <v>40000</v>
      </c>
      <c r="L49" s="16">
        <f t="shared" si="8"/>
        <v>31</v>
      </c>
      <c r="M49" s="7">
        <f t="shared" si="9"/>
        <v>555516.2156426023</v>
      </c>
      <c r="N49" s="9" t="str">
        <f>IF(AND(M49&gt;0,M48&lt;0),L49-((M49/'Existing Bldg Comparison'!$C$17))," ")</f>
        <v xml:space="preserve"> </v>
      </c>
    </row>
    <row r="50" spans="2:14" ht="20.100000000000001" customHeight="1" x14ac:dyDescent="0.25">
      <c r="B50" s="1"/>
      <c r="C50" s="2">
        <f t="shared" si="1"/>
        <v>0</v>
      </c>
      <c r="D50" s="7" t="str">
        <f t="shared" si="2"/>
        <v xml:space="preserve"> </v>
      </c>
      <c r="E50" s="2" t="str">
        <f t="shared" si="3"/>
        <v xml:space="preserve"> </v>
      </c>
      <c r="F50" s="2" t="str">
        <f t="shared" si="4"/>
        <v xml:space="preserve"> </v>
      </c>
      <c r="G50" s="7" t="str">
        <f t="shared" si="5"/>
        <v xml:space="preserve"> </v>
      </c>
      <c r="H50" s="7" t="str">
        <f t="shared" si="6"/>
        <v xml:space="preserve"> </v>
      </c>
      <c r="I50" s="7" t="str">
        <f t="shared" si="7"/>
        <v xml:space="preserve"> </v>
      </c>
      <c r="K50" s="1">
        <f>IF(OR(E50&lt;0,E50=" "),+'Existing Bldg Comparison'!$C$17/$F$10,-E50+'Existing Bldg Comparison'!$C$17/$F$10-H50)</f>
        <v>40000</v>
      </c>
      <c r="L50" s="16">
        <f t="shared" si="8"/>
        <v>32</v>
      </c>
      <c r="M50" s="7">
        <f t="shared" si="9"/>
        <v>595516.2156426023</v>
      </c>
      <c r="N50" s="9" t="str">
        <f>IF(AND(M50&gt;0,M49&lt;0),L50-((M50/'Existing Bldg Comparison'!$C$17))," ")</f>
        <v xml:space="preserve"> </v>
      </c>
    </row>
    <row r="51" spans="2:14" ht="20.100000000000001" customHeight="1" x14ac:dyDescent="0.25">
      <c r="B51" s="1"/>
      <c r="C51" s="2">
        <f t="shared" si="1"/>
        <v>0</v>
      </c>
      <c r="D51" s="7" t="str">
        <f t="shared" si="2"/>
        <v xml:space="preserve"> </v>
      </c>
      <c r="E51" s="2" t="str">
        <f t="shared" si="3"/>
        <v xml:space="preserve"> </v>
      </c>
      <c r="F51" s="2" t="str">
        <f t="shared" si="4"/>
        <v xml:space="preserve"> </v>
      </c>
      <c r="G51" s="7" t="str">
        <f t="shared" si="5"/>
        <v xml:space="preserve"> </v>
      </c>
      <c r="H51" s="7" t="str">
        <f t="shared" si="6"/>
        <v xml:space="preserve"> </v>
      </c>
      <c r="I51" s="7" t="str">
        <f t="shared" si="7"/>
        <v xml:space="preserve"> </v>
      </c>
      <c r="K51" s="1">
        <f>IF(OR(E51&lt;0,E51=" "),+'Existing Bldg Comparison'!$C$17/$F$10,-E51+'Existing Bldg Comparison'!$C$17/$F$10-H51)</f>
        <v>40000</v>
      </c>
      <c r="L51" s="16">
        <f t="shared" si="8"/>
        <v>33</v>
      </c>
      <c r="M51" s="7">
        <f t="shared" si="9"/>
        <v>635516.2156426023</v>
      </c>
      <c r="N51" s="9" t="str">
        <f>IF(AND(M51&gt;0,M50&lt;0),L51-((M51/'Existing Bldg Comparison'!$C$17))," ")</f>
        <v xml:space="preserve"> </v>
      </c>
    </row>
    <row r="52" spans="2:14" ht="20.100000000000001" customHeight="1" x14ac:dyDescent="0.25">
      <c r="B52" s="1"/>
      <c r="C52" s="2">
        <f t="shared" si="1"/>
        <v>0</v>
      </c>
      <c r="D52" s="7" t="str">
        <f t="shared" si="2"/>
        <v xml:space="preserve"> </v>
      </c>
      <c r="E52" s="2" t="str">
        <f t="shared" si="3"/>
        <v xml:space="preserve"> </v>
      </c>
      <c r="F52" s="2" t="str">
        <f t="shared" si="4"/>
        <v xml:space="preserve"> </v>
      </c>
      <c r="G52" s="7" t="str">
        <f t="shared" si="5"/>
        <v xml:space="preserve"> </v>
      </c>
      <c r="H52" s="7" t="str">
        <f t="shared" si="6"/>
        <v xml:space="preserve"> </v>
      </c>
      <c r="I52" s="7" t="str">
        <f t="shared" si="7"/>
        <v xml:space="preserve"> </v>
      </c>
      <c r="K52" s="1">
        <f>IF(OR(E52&lt;0,E52=" "),+'Existing Bldg Comparison'!$C$17/$F$10,-E52+'Existing Bldg Comparison'!$C$17/$F$10-H52)</f>
        <v>40000</v>
      </c>
      <c r="L52" s="16">
        <f t="shared" ref="L52:L83" si="10">L51+(1/$F$10)</f>
        <v>34</v>
      </c>
      <c r="M52" s="7">
        <f t="shared" si="9"/>
        <v>675516.2156426023</v>
      </c>
      <c r="N52" s="9" t="str">
        <f>IF(AND(M52&gt;0,M51&lt;0),L52-((M52/'Existing Bldg Comparison'!$C$17))," ")</f>
        <v xml:space="preserve"> </v>
      </c>
    </row>
    <row r="53" spans="2:14" ht="20.100000000000001" customHeight="1" x14ac:dyDescent="0.25">
      <c r="B53" s="1"/>
      <c r="C53" s="2">
        <f t="shared" si="1"/>
        <v>0</v>
      </c>
      <c r="D53" s="7" t="str">
        <f t="shared" si="2"/>
        <v xml:space="preserve"> </v>
      </c>
      <c r="E53" s="2" t="str">
        <f t="shared" si="3"/>
        <v xml:space="preserve"> </v>
      </c>
      <c r="F53" s="2" t="str">
        <f t="shared" si="4"/>
        <v xml:space="preserve"> </v>
      </c>
      <c r="G53" s="7" t="str">
        <f t="shared" si="5"/>
        <v xml:space="preserve"> </v>
      </c>
      <c r="H53" s="7" t="str">
        <f t="shared" si="6"/>
        <v xml:space="preserve"> </v>
      </c>
      <c r="I53" s="7" t="str">
        <f t="shared" si="7"/>
        <v xml:space="preserve"> </v>
      </c>
      <c r="K53" s="1">
        <f>IF(OR(E53&lt;0,E53=" "),+'Existing Bldg Comparison'!$C$17/$F$10,-E53+'Existing Bldg Comparison'!$C$17/$F$10-H53)</f>
        <v>40000</v>
      </c>
      <c r="L53" s="16">
        <f t="shared" si="10"/>
        <v>35</v>
      </c>
      <c r="M53" s="7">
        <f t="shared" si="9"/>
        <v>715516.2156426023</v>
      </c>
      <c r="N53" s="9" t="str">
        <f>IF(AND(M53&gt;0,M52&lt;0),L53-((M53/'Existing Bldg Comparison'!$C$17))," ")</f>
        <v xml:space="preserve"> </v>
      </c>
    </row>
    <row r="54" spans="2:14" ht="20.100000000000001" customHeight="1" x14ac:dyDescent="0.25">
      <c r="B54" s="1"/>
      <c r="C54" s="2">
        <f t="shared" si="1"/>
        <v>0</v>
      </c>
      <c r="D54" s="7" t="str">
        <f t="shared" si="2"/>
        <v xml:space="preserve"> </v>
      </c>
      <c r="E54" s="2" t="str">
        <f t="shared" si="3"/>
        <v xml:space="preserve"> </v>
      </c>
      <c r="F54" s="2" t="str">
        <f t="shared" si="4"/>
        <v xml:space="preserve"> </v>
      </c>
      <c r="G54" s="7" t="str">
        <f t="shared" si="5"/>
        <v xml:space="preserve"> </v>
      </c>
      <c r="H54" s="7" t="str">
        <f t="shared" si="6"/>
        <v xml:space="preserve"> </v>
      </c>
      <c r="I54" s="7" t="str">
        <f t="shared" si="7"/>
        <v xml:space="preserve"> </v>
      </c>
      <c r="K54" s="1">
        <f>IF(OR(E54&lt;0,E54=" "),+'Existing Bldg Comparison'!$C$17/$F$10,-E54+'Existing Bldg Comparison'!$C$17/$F$10-H54)</f>
        <v>40000</v>
      </c>
      <c r="L54" s="16">
        <f t="shared" si="10"/>
        <v>36</v>
      </c>
      <c r="M54" s="7">
        <f t="shared" si="9"/>
        <v>755516.2156426023</v>
      </c>
      <c r="N54" s="9" t="str">
        <f>IF(AND(M54&gt;0,M53&lt;0),L54-((M54/'Existing Bldg Comparison'!$C$17))," ")</f>
        <v xml:space="preserve"> </v>
      </c>
    </row>
    <row r="55" spans="2:14" ht="20.100000000000001" customHeight="1" x14ac:dyDescent="0.25">
      <c r="B55" s="1"/>
      <c r="C55" s="2">
        <f t="shared" si="1"/>
        <v>0</v>
      </c>
      <c r="D55" s="7" t="str">
        <f t="shared" si="2"/>
        <v xml:space="preserve"> </v>
      </c>
      <c r="E55" s="2" t="str">
        <f t="shared" si="3"/>
        <v xml:space="preserve"> </v>
      </c>
      <c r="F55" s="2" t="str">
        <f t="shared" si="4"/>
        <v xml:space="preserve"> </v>
      </c>
      <c r="G55" s="7" t="str">
        <f t="shared" si="5"/>
        <v xml:space="preserve"> </v>
      </c>
      <c r="H55" s="7" t="str">
        <f t="shared" si="6"/>
        <v xml:space="preserve"> </v>
      </c>
      <c r="I55" s="7" t="str">
        <f t="shared" si="7"/>
        <v xml:space="preserve"> </v>
      </c>
      <c r="K55" s="1">
        <f>IF(OR(E55&lt;0,E55=" "),+'Existing Bldg Comparison'!$C$17/$F$10,-E55+'Existing Bldg Comparison'!$C$17/$F$10-H55)</f>
        <v>40000</v>
      </c>
      <c r="L55" s="16">
        <f t="shared" si="10"/>
        <v>37</v>
      </c>
      <c r="M55" s="7">
        <f t="shared" si="9"/>
        <v>795516.2156426023</v>
      </c>
      <c r="N55" s="9" t="str">
        <f>IF(AND(M55&gt;0,M54&lt;0),L55-((M55/'Existing Bldg Comparison'!$C$17))," ")</f>
        <v xml:space="preserve"> </v>
      </c>
    </row>
    <row r="56" spans="2:14" ht="20.100000000000001" customHeight="1" x14ac:dyDescent="0.25">
      <c r="B56" s="1"/>
      <c r="C56" s="2">
        <f t="shared" si="1"/>
        <v>0</v>
      </c>
      <c r="D56" s="7" t="str">
        <f t="shared" si="2"/>
        <v xml:space="preserve"> </v>
      </c>
      <c r="E56" s="2" t="str">
        <f t="shared" si="3"/>
        <v xml:space="preserve"> </v>
      </c>
      <c r="F56" s="2" t="str">
        <f t="shared" si="4"/>
        <v xml:space="preserve"> </v>
      </c>
      <c r="G56" s="7" t="str">
        <f t="shared" si="5"/>
        <v xml:space="preserve"> </v>
      </c>
      <c r="H56" s="7" t="str">
        <f t="shared" si="6"/>
        <v xml:space="preserve"> </v>
      </c>
      <c r="I56" s="7" t="str">
        <f t="shared" si="7"/>
        <v xml:space="preserve"> </v>
      </c>
      <c r="K56" s="1">
        <f>IF(OR(E56&lt;0,E56=" "),+'Existing Bldg Comparison'!$C$17/$F$10,-E56+'Existing Bldg Comparison'!$C$17/$F$10-H56)</f>
        <v>40000</v>
      </c>
      <c r="L56" s="16">
        <f t="shared" si="10"/>
        <v>38</v>
      </c>
      <c r="M56" s="7">
        <f t="shared" si="9"/>
        <v>835516.2156426023</v>
      </c>
      <c r="N56" s="9" t="str">
        <f>IF(AND(M56&gt;0,M55&lt;0),L56-((M56/'Existing Bldg Comparison'!$C$17))," ")</f>
        <v xml:space="preserve"> </v>
      </c>
    </row>
    <row r="57" spans="2:14" ht="20.100000000000001" customHeight="1" x14ac:dyDescent="0.25">
      <c r="B57" s="1"/>
      <c r="C57" s="2">
        <f t="shared" si="1"/>
        <v>0</v>
      </c>
      <c r="D57" s="7" t="str">
        <f t="shared" si="2"/>
        <v xml:space="preserve"> </v>
      </c>
      <c r="E57" s="2" t="str">
        <f t="shared" si="3"/>
        <v xml:space="preserve"> </v>
      </c>
      <c r="F57" s="2" t="str">
        <f t="shared" si="4"/>
        <v xml:space="preserve"> </v>
      </c>
      <c r="G57" s="7" t="str">
        <f t="shared" si="5"/>
        <v xml:space="preserve"> </v>
      </c>
      <c r="H57" s="7" t="str">
        <f t="shared" si="6"/>
        <v xml:space="preserve"> </v>
      </c>
      <c r="I57" s="7" t="str">
        <f t="shared" si="7"/>
        <v xml:space="preserve"> </v>
      </c>
      <c r="K57" s="1">
        <f>IF(OR(E57&lt;0,E57=" "),+'Existing Bldg Comparison'!$C$17/$F$10,-E57+'Existing Bldg Comparison'!$C$17/$F$10-H57)</f>
        <v>40000</v>
      </c>
      <c r="L57" s="16">
        <f t="shared" si="10"/>
        <v>39</v>
      </c>
      <c r="M57" s="7">
        <f t="shared" si="9"/>
        <v>875516.2156426023</v>
      </c>
      <c r="N57" s="9" t="str">
        <f>IF(AND(M57&gt;0,M56&lt;0),L57-((M57/'Existing Bldg Comparison'!$C$17))," ")</f>
        <v xml:space="preserve"> </v>
      </c>
    </row>
    <row r="58" spans="2:14" ht="20.100000000000001" customHeight="1" x14ac:dyDescent="0.25">
      <c r="B58" s="1"/>
      <c r="C58" s="2">
        <f t="shared" si="1"/>
        <v>0</v>
      </c>
      <c r="D58" s="7" t="str">
        <f t="shared" si="2"/>
        <v xml:space="preserve"> </v>
      </c>
      <c r="E58" s="2" t="str">
        <f t="shared" si="3"/>
        <v xml:space="preserve"> </v>
      </c>
      <c r="F58" s="2" t="str">
        <f t="shared" si="4"/>
        <v xml:space="preserve"> </v>
      </c>
      <c r="G58" s="7" t="str">
        <f t="shared" si="5"/>
        <v xml:space="preserve"> </v>
      </c>
      <c r="H58" s="7" t="str">
        <f t="shared" si="6"/>
        <v xml:space="preserve"> </v>
      </c>
      <c r="I58" s="7" t="str">
        <f t="shared" si="7"/>
        <v xml:space="preserve"> </v>
      </c>
      <c r="K58" s="1">
        <f>IF(OR(E58&lt;0,E58=" "),+'Existing Bldg Comparison'!$C$17/$F$10,-E58+'Existing Bldg Comparison'!$C$17/$F$10-H58)</f>
        <v>40000</v>
      </c>
      <c r="L58" s="16">
        <f t="shared" si="10"/>
        <v>40</v>
      </c>
      <c r="M58" s="7">
        <f t="shared" si="9"/>
        <v>915516.2156426023</v>
      </c>
      <c r="N58" s="9" t="str">
        <f>IF(AND(M58&gt;0,M57&lt;0),L58-((M58/'Existing Bldg Comparison'!$C$17))," ")</f>
        <v xml:space="preserve"> </v>
      </c>
    </row>
    <row r="59" spans="2:14" ht="20.100000000000001" customHeight="1" x14ac:dyDescent="0.25">
      <c r="B59" s="1"/>
      <c r="C59" s="2">
        <f t="shared" si="1"/>
        <v>0</v>
      </c>
      <c r="D59" s="7" t="str">
        <f t="shared" si="2"/>
        <v xml:space="preserve"> </v>
      </c>
      <c r="E59" s="2" t="str">
        <f t="shared" si="3"/>
        <v xml:space="preserve"> </v>
      </c>
      <c r="F59" s="2" t="str">
        <f t="shared" si="4"/>
        <v xml:space="preserve"> </v>
      </c>
      <c r="G59" s="7" t="str">
        <f t="shared" si="5"/>
        <v xml:space="preserve"> </v>
      </c>
      <c r="H59" s="7" t="str">
        <f t="shared" si="6"/>
        <v xml:space="preserve"> </v>
      </c>
      <c r="I59" s="7" t="str">
        <f t="shared" si="7"/>
        <v xml:space="preserve"> </v>
      </c>
      <c r="K59" s="1">
        <f>IF(OR(E59&lt;0,E59=" "),+'Existing Bldg Comparison'!$C$17/$F$10,-E59+'Existing Bldg Comparison'!$C$17/$F$10-H59)</f>
        <v>40000</v>
      </c>
      <c r="L59" s="16">
        <f t="shared" si="10"/>
        <v>41</v>
      </c>
      <c r="M59" s="7">
        <f t="shared" si="9"/>
        <v>955516.2156426023</v>
      </c>
      <c r="N59" s="9" t="str">
        <f>IF(AND(M59&gt;0,M58&lt;0),L59-((M59/'Existing Bldg Comparison'!$C$17))," ")</f>
        <v xml:space="preserve"> </v>
      </c>
    </row>
    <row r="60" spans="2:14" ht="20.100000000000001" customHeight="1" x14ac:dyDescent="0.25">
      <c r="B60" s="1"/>
      <c r="C60" s="2">
        <f t="shared" si="1"/>
        <v>0</v>
      </c>
      <c r="D60" s="7" t="str">
        <f t="shared" si="2"/>
        <v xml:space="preserve"> </v>
      </c>
      <c r="E60" s="2" t="str">
        <f t="shared" si="3"/>
        <v xml:space="preserve"> </v>
      </c>
      <c r="F60" s="2" t="str">
        <f t="shared" si="4"/>
        <v xml:space="preserve"> </v>
      </c>
      <c r="G60" s="7" t="str">
        <f t="shared" si="5"/>
        <v xml:space="preserve"> </v>
      </c>
      <c r="H60" s="7" t="str">
        <f t="shared" si="6"/>
        <v xml:space="preserve"> </v>
      </c>
      <c r="I60" s="7" t="str">
        <f t="shared" si="7"/>
        <v xml:space="preserve"> </v>
      </c>
      <c r="K60" s="1">
        <f>IF(OR(E60&lt;0,E60=" "),+'Existing Bldg Comparison'!$C$17/$F$10,-E60+'Existing Bldg Comparison'!$C$17/$F$10-H60)</f>
        <v>40000</v>
      </c>
      <c r="L60" s="16">
        <f t="shared" si="10"/>
        <v>42</v>
      </c>
      <c r="M60" s="7">
        <f t="shared" si="9"/>
        <v>995516.2156426023</v>
      </c>
      <c r="N60" s="9" t="str">
        <f>IF(AND(M60&gt;0,M59&lt;0),L60-((M60/'Existing Bldg Comparison'!$C$17))," ")</f>
        <v xml:space="preserve"> </v>
      </c>
    </row>
    <row r="61" spans="2:14" ht="20.100000000000001" customHeight="1" x14ac:dyDescent="0.25">
      <c r="B61" s="1"/>
      <c r="C61" s="2">
        <f t="shared" si="1"/>
        <v>0</v>
      </c>
      <c r="D61" s="7" t="str">
        <f t="shared" si="2"/>
        <v xml:space="preserve"> </v>
      </c>
      <c r="E61" s="2" t="str">
        <f t="shared" si="3"/>
        <v xml:space="preserve"> </v>
      </c>
      <c r="F61" s="2" t="str">
        <f t="shared" si="4"/>
        <v xml:space="preserve"> </v>
      </c>
      <c r="G61" s="7" t="str">
        <f t="shared" si="5"/>
        <v xml:space="preserve"> </v>
      </c>
      <c r="H61" s="7" t="str">
        <f t="shared" si="6"/>
        <v xml:space="preserve"> </v>
      </c>
      <c r="I61" s="7" t="str">
        <f t="shared" si="7"/>
        <v xml:space="preserve"> </v>
      </c>
      <c r="K61" s="1">
        <f>IF(OR(E61&lt;0,E61=" "),+'Existing Bldg Comparison'!$C$17/$F$10,-E61+'Existing Bldg Comparison'!$C$17/$F$10-H61)</f>
        <v>40000</v>
      </c>
      <c r="L61" s="16">
        <f t="shared" si="10"/>
        <v>43</v>
      </c>
      <c r="M61" s="7">
        <f t="shared" si="9"/>
        <v>1035516.2156426023</v>
      </c>
      <c r="N61" s="9" t="str">
        <f>IF(AND(M61&gt;0,M60&lt;0),L61-((M61/'Existing Bldg Comparison'!$C$17))," ")</f>
        <v xml:space="preserve"> </v>
      </c>
    </row>
    <row r="62" spans="2:14" ht="20.100000000000001" customHeight="1" x14ac:dyDescent="0.25">
      <c r="B62" s="1"/>
      <c r="C62" s="2">
        <f t="shared" si="1"/>
        <v>0</v>
      </c>
      <c r="D62" s="7" t="str">
        <f t="shared" si="2"/>
        <v xml:space="preserve"> </v>
      </c>
      <c r="E62" s="2" t="str">
        <f t="shared" si="3"/>
        <v xml:space="preserve"> </v>
      </c>
      <c r="F62" s="2" t="str">
        <f t="shared" si="4"/>
        <v xml:space="preserve"> </v>
      </c>
      <c r="G62" s="7" t="str">
        <f t="shared" si="5"/>
        <v xml:space="preserve"> </v>
      </c>
      <c r="H62" s="7" t="str">
        <f t="shared" si="6"/>
        <v xml:space="preserve"> </v>
      </c>
      <c r="I62" s="7" t="str">
        <f t="shared" si="7"/>
        <v xml:space="preserve"> </v>
      </c>
      <c r="K62" s="1">
        <f>IF(OR(E62&lt;0,E62=" "),+'Existing Bldg Comparison'!$C$17/$F$10,-E62+'Existing Bldg Comparison'!$C$17/$F$10-H62)</f>
        <v>40000</v>
      </c>
      <c r="L62" s="16">
        <f t="shared" si="10"/>
        <v>44</v>
      </c>
      <c r="M62" s="7">
        <f t="shared" si="9"/>
        <v>1075516.2156426022</v>
      </c>
      <c r="N62" s="9" t="str">
        <f>IF(AND(M62&gt;0,M61&lt;0),L62-((M62/'Existing Bldg Comparison'!$C$17))," ")</f>
        <v xml:space="preserve"> </v>
      </c>
    </row>
    <row r="63" spans="2:14" ht="20.100000000000001" customHeight="1" x14ac:dyDescent="0.25">
      <c r="B63" s="1"/>
      <c r="C63" s="2">
        <f t="shared" si="1"/>
        <v>0</v>
      </c>
      <c r="D63" s="7" t="str">
        <f t="shared" si="2"/>
        <v xml:space="preserve"> </v>
      </c>
      <c r="E63" s="2" t="str">
        <f t="shared" si="3"/>
        <v xml:space="preserve"> </v>
      </c>
      <c r="F63" s="2" t="str">
        <f t="shared" si="4"/>
        <v xml:space="preserve"> </v>
      </c>
      <c r="G63" s="7" t="str">
        <f t="shared" si="5"/>
        <v xml:space="preserve"> </v>
      </c>
      <c r="H63" s="7" t="str">
        <f t="shared" si="6"/>
        <v xml:space="preserve"> </v>
      </c>
      <c r="I63" s="7" t="str">
        <f t="shared" si="7"/>
        <v xml:space="preserve"> </v>
      </c>
      <c r="K63" s="1">
        <f>IF(OR(E63&lt;0,E63=" "),+'Existing Bldg Comparison'!$C$17/$F$10,-E63+'Existing Bldg Comparison'!$C$17/$F$10-H63)</f>
        <v>40000</v>
      </c>
      <c r="L63" s="16">
        <f t="shared" si="10"/>
        <v>45</v>
      </c>
      <c r="M63" s="7">
        <f t="shared" si="9"/>
        <v>1115516.2156426022</v>
      </c>
      <c r="N63" s="9" t="str">
        <f>IF(AND(M63&gt;0,M62&lt;0),L63-((M63/'Existing Bldg Comparison'!$C$17))," ")</f>
        <v xml:space="preserve"> </v>
      </c>
    </row>
    <row r="64" spans="2:14" ht="20.100000000000001" customHeight="1" x14ac:dyDescent="0.25">
      <c r="B64" s="1"/>
      <c r="C64" s="2">
        <f t="shared" si="1"/>
        <v>0</v>
      </c>
      <c r="D64" s="7" t="str">
        <f t="shared" si="2"/>
        <v xml:space="preserve"> </v>
      </c>
      <c r="E64" s="2" t="str">
        <f t="shared" si="3"/>
        <v xml:space="preserve"> </v>
      </c>
      <c r="F64" s="2" t="str">
        <f t="shared" si="4"/>
        <v xml:space="preserve"> </v>
      </c>
      <c r="G64" s="7" t="str">
        <f t="shared" si="5"/>
        <v xml:space="preserve"> </v>
      </c>
      <c r="H64" s="7" t="str">
        <f t="shared" si="6"/>
        <v xml:space="preserve"> </v>
      </c>
      <c r="I64" s="7" t="str">
        <f t="shared" si="7"/>
        <v xml:space="preserve"> </v>
      </c>
      <c r="K64" s="1">
        <f>IF(OR(E64&lt;0,E64=" "),+'Existing Bldg Comparison'!$C$17/$F$10,-E64+'Existing Bldg Comparison'!$C$17/$F$10-H64)</f>
        <v>40000</v>
      </c>
      <c r="L64" s="16">
        <f t="shared" si="10"/>
        <v>46</v>
      </c>
      <c r="M64" s="7">
        <f t="shared" si="9"/>
        <v>1155516.2156426022</v>
      </c>
      <c r="N64" s="9" t="str">
        <f>IF(AND(M64&gt;0,M63&lt;0),L64-((M64/'Existing Bldg Comparison'!$C$17))," ")</f>
        <v xml:space="preserve"> </v>
      </c>
    </row>
    <row r="65" spans="2:15" ht="20.100000000000001" customHeight="1" x14ac:dyDescent="0.25">
      <c r="B65" s="1"/>
      <c r="C65" s="2">
        <f t="shared" si="1"/>
        <v>0</v>
      </c>
      <c r="D65" s="7" t="str">
        <f t="shared" si="2"/>
        <v xml:space="preserve"> </v>
      </c>
      <c r="E65" s="2" t="str">
        <f t="shared" si="3"/>
        <v xml:space="preserve"> </v>
      </c>
      <c r="F65" s="2" t="str">
        <f t="shared" si="4"/>
        <v xml:space="preserve"> </v>
      </c>
      <c r="G65" s="7" t="str">
        <f t="shared" si="5"/>
        <v xml:space="preserve"> </v>
      </c>
      <c r="H65" s="7" t="str">
        <f t="shared" si="6"/>
        <v xml:space="preserve"> </v>
      </c>
      <c r="I65" s="7" t="str">
        <f t="shared" si="7"/>
        <v xml:space="preserve"> </v>
      </c>
      <c r="K65" s="1">
        <f>IF(OR(E65&lt;0,E65=" "),+'Existing Bldg Comparison'!$C$17/$F$10,-E65+'Existing Bldg Comparison'!$C$17/$F$10-H65)</f>
        <v>40000</v>
      </c>
      <c r="L65" s="16">
        <f t="shared" si="10"/>
        <v>47</v>
      </c>
      <c r="M65" s="7">
        <f t="shared" si="9"/>
        <v>1195516.2156426022</v>
      </c>
      <c r="N65" s="9" t="str">
        <f>IF(AND(M65&gt;0,M64&lt;0),L65-((M65/'Existing Bldg Comparison'!$C$17))," ")</f>
        <v xml:space="preserve"> </v>
      </c>
    </row>
    <row r="66" spans="2:15" ht="20.100000000000001" customHeight="1" x14ac:dyDescent="0.25">
      <c r="B66" s="1"/>
      <c r="C66" s="2">
        <f t="shared" si="1"/>
        <v>0</v>
      </c>
      <c r="D66" s="7" t="str">
        <f t="shared" si="2"/>
        <v xml:space="preserve"> </v>
      </c>
      <c r="E66" s="2" t="str">
        <f t="shared" si="3"/>
        <v xml:space="preserve"> </v>
      </c>
      <c r="F66" s="2" t="str">
        <f t="shared" si="4"/>
        <v xml:space="preserve"> </v>
      </c>
      <c r="G66" s="7" t="str">
        <f t="shared" si="5"/>
        <v xml:space="preserve"> </v>
      </c>
      <c r="H66" s="7" t="str">
        <f t="shared" si="6"/>
        <v xml:space="preserve"> </v>
      </c>
      <c r="I66" s="7" t="str">
        <f t="shared" si="7"/>
        <v xml:space="preserve"> </v>
      </c>
      <c r="K66" s="1">
        <f>IF(OR(E66&lt;0,E66=" "),+'Existing Bldg Comparison'!$C$17/$F$10,-E66+'Existing Bldg Comparison'!$C$17/$F$10-H66)</f>
        <v>40000</v>
      </c>
      <c r="L66" s="16">
        <f t="shared" si="10"/>
        <v>48</v>
      </c>
      <c r="M66" s="7">
        <f t="shared" si="9"/>
        <v>1235516.2156426022</v>
      </c>
      <c r="N66" s="9" t="str">
        <f>IF(AND(M66&gt;0,M65&lt;0),L66-((M66/'Existing Bldg Comparison'!$C$17))," ")</f>
        <v xml:space="preserve"> </v>
      </c>
    </row>
    <row r="67" spans="2:15" ht="20.100000000000001" customHeight="1" x14ac:dyDescent="0.25">
      <c r="B67" s="1"/>
      <c r="C67" s="2">
        <f t="shared" si="1"/>
        <v>0</v>
      </c>
      <c r="D67" s="7" t="str">
        <f t="shared" si="2"/>
        <v xml:space="preserve"> </v>
      </c>
      <c r="E67" s="2" t="str">
        <f t="shared" si="3"/>
        <v xml:space="preserve"> </v>
      </c>
      <c r="F67" s="2" t="str">
        <f t="shared" si="4"/>
        <v xml:space="preserve"> </v>
      </c>
      <c r="G67" s="7" t="str">
        <f t="shared" si="5"/>
        <v xml:space="preserve"> </v>
      </c>
      <c r="H67" s="7" t="str">
        <f t="shared" si="6"/>
        <v xml:space="preserve"> </v>
      </c>
      <c r="I67" s="7" t="str">
        <f t="shared" si="7"/>
        <v xml:space="preserve"> </v>
      </c>
      <c r="K67" s="1">
        <f>IF(OR(E67&lt;0,E67=" "),+'Existing Bldg Comparison'!$C$17/$F$10,-E67+'Existing Bldg Comparison'!$C$17/$F$10-H67)</f>
        <v>40000</v>
      </c>
      <c r="L67" s="16">
        <f t="shared" si="10"/>
        <v>49</v>
      </c>
      <c r="M67" s="7">
        <f t="shared" si="9"/>
        <v>1275516.2156426022</v>
      </c>
      <c r="N67" s="9" t="str">
        <f>IF(AND(M67&gt;0,M66&lt;0),L67-((M67/'Existing Bldg Comparison'!$C$17))," ")</f>
        <v xml:space="preserve"> </v>
      </c>
    </row>
    <row r="68" spans="2:15" ht="20.100000000000001" customHeight="1" x14ac:dyDescent="0.25">
      <c r="B68" s="1"/>
      <c r="C68" s="2">
        <f t="shared" si="1"/>
        <v>0</v>
      </c>
      <c r="D68" s="7" t="str">
        <f t="shared" si="2"/>
        <v xml:space="preserve"> </v>
      </c>
      <c r="E68" s="2" t="str">
        <f t="shared" si="3"/>
        <v xml:space="preserve"> </v>
      </c>
      <c r="F68" s="2" t="str">
        <f t="shared" si="4"/>
        <v xml:space="preserve"> </v>
      </c>
      <c r="G68" s="7" t="str">
        <f t="shared" si="5"/>
        <v xml:space="preserve"> </v>
      </c>
      <c r="H68" s="7" t="str">
        <f t="shared" si="6"/>
        <v xml:space="preserve"> </v>
      </c>
      <c r="I68" s="7" t="str">
        <f t="shared" si="7"/>
        <v xml:space="preserve"> </v>
      </c>
      <c r="K68" s="1">
        <f>IF(OR(E68&lt;0,E68=" "),+'Existing Bldg Comparison'!$C$17/$F$10,-E68+'Existing Bldg Comparison'!$C$17/$F$10-H68)</f>
        <v>40000</v>
      </c>
      <c r="L68" s="16">
        <f t="shared" si="10"/>
        <v>50</v>
      </c>
      <c r="M68" s="7">
        <f t="shared" si="9"/>
        <v>1315516.2156426022</v>
      </c>
      <c r="N68" s="9" t="str">
        <f>IF(AND(M68&gt;0,M67&lt;0),L68-((M68/'Existing Bldg Comparison'!$C$17))," ")</f>
        <v xml:space="preserve"> </v>
      </c>
    </row>
    <row r="69" spans="2:15" ht="20.100000000000001" customHeight="1" x14ac:dyDescent="0.25">
      <c r="B69" s="1"/>
      <c r="C69" s="2">
        <f t="shared" si="1"/>
        <v>0</v>
      </c>
      <c r="D69" s="7" t="str">
        <f t="shared" si="2"/>
        <v xml:space="preserve"> </v>
      </c>
      <c r="E69" s="2" t="str">
        <f t="shared" si="3"/>
        <v xml:space="preserve"> </v>
      </c>
      <c r="F69" s="2" t="str">
        <f t="shared" si="4"/>
        <v xml:space="preserve"> </v>
      </c>
      <c r="G69" s="7" t="str">
        <f t="shared" si="5"/>
        <v xml:space="preserve"> </v>
      </c>
      <c r="H69" s="7" t="str">
        <f t="shared" si="6"/>
        <v xml:space="preserve"> </v>
      </c>
      <c r="I69" s="7" t="str">
        <f t="shared" si="7"/>
        <v xml:space="preserve"> </v>
      </c>
      <c r="K69" s="1">
        <f>IF(OR(E69&lt;0,E69=" "),+'Existing Bldg Comparison'!$C$17/$F$10,-E69+'Existing Bldg Comparison'!$C$17/$F$10-H69)</f>
        <v>40000</v>
      </c>
      <c r="L69" s="16">
        <f t="shared" si="10"/>
        <v>51</v>
      </c>
      <c r="M69" s="7">
        <f t="shared" si="9"/>
        <v>1355516.2156426022</v>
      </c>
      <c r="N69" s="9" t="str">
        <f>IF(AND(M69&gt;0,M68&lt;0),L69-((M69/'Existing Bldg Comparison'!$C$17))," ")</f>
        <v xml:space="preserve"> </v>
      </c>
    </row>
    <row r="70" spans="2:15" ht="20.100000000000001" customHeight="1" x14ac:dyDescent="0.25">
      <c r="B70" s="1"/>
      <c r="C70" s="2">
        <f t="shared" si="1"/>
        <v>0</v>
      </c>
      <c r="D70" s="7" t="str">
        <f t="shared" si="2"/>
        <v xml:space="preserve"> </v>
      </c>
      <c r="E70" s="2" t="str">
        <f t="shared" si="3"/>
        <v xml:space="preserve"> </v>
      </c>
      <c r="F70" s="2" t="str">
        <f t="shared" si="4"/>
        <v xml:space="preserve"> </v>
      </c>
      <c r="G70" s="7" t="str">
        <f t="shared" si="5"/>
        <v xml:space="preserve"> </v>
      </c>
      <c r="H70" s="7" t="str">
        <f t="shared" si="6"/>
        <v xml:space="preserve"> </v>
      </c>
      <c r="I70" s="7" t="str">
        <f t="shared" si="7"/>
        <v xml:space="preserve"> </v>
      </c>
      <c r="K70" s="1">
        <f>IF(OR(E70&lt;0,E70=" "),+'Existing Bldg Comparison'!$C$17/$F$10,-E70+'Existing Bldg Comparison'!$C$17/$F$10-H70)</f>
        <v>40000</v>
      </c>
      <c r="L70" s="16">
        <f t="shared" si="10"/>
        <v>52</v>
      </c>
      <c r="M70" s="7">
        <f t="shared" si="9"/>
        <v>1395516.2156426022</v>
      </c>
      <c r="N70" s="9" t="str">
        <f>IF(AND(M70&gt;0,M69&lt;0),L70-((M70/'Existing Bldg Comparison'!$C$17))," ")</f>
        <v xml:space="preserve"> </v>
      </c>
    </row>
    <row r="71" spans="2:15" ht="20.100000000000001" customHeight="1" x14ac:dyDescent="0.25">
      <c r="B71" s="1"/>
      <c r="C71" s="2">
        <f t="shared" si="1"/>
        <v>0</v>
      </c>
      <c r="D71" s="7" t="str">
        <f t="shared" si="2"/>
        <v xml:space="preserve"> </v>
      </c>
      <c r="E71" s="2" t="str">
        <f t="shared" si="3"/>
        <v xml:space="preserve"> </v>
      </c>
      <c r="F71" s="2" t="str">
        <f t="shared" si="4"/>
        <v xml:space="preserve"> </v>
      </c>
      <c r="G71" s="7" t="str">
        <f t="shared" si="5"/>
        <v xml:space="preserve"> </v>
      </c>
      <c r="H71" s="7" t="str">
        <f t="shared" si="6"/>
        <v xml:space="preserve"> </v>
      </c>
      <c r="I71" s="7" t="str">
        <f t="shared" si="7"/>
        <v xml:space="preserve"> </v>
      </c>
      <c r="K71" s="1">
        <f>IF(OR(E71&lt;0,E71=" "),+'Existing Bldg Comparison'!$C$17/$F$10,-E71+'Existing Bldg Comparison'!$C$17/$F$10-H71)</f>
        <v>40000</v>
      </c>
      <c r="L71" s="16">
        <f t="shared" si="10"/>
        <v>53</v>
      </c>
      <c r="M71" s="7">
        <f t="shared" si="9"/>
        <v>1435516.2156426022</v>
      </c>
      <c r="N71" s="9" t="str">
        <f>IF(AND(M71&gt;0,M70&lt;0),L71-((M71/'Existing Bldg Comparison'!$C$17))," ")</f>
        <v xml:space="preserve"> </v>
      </c>
    </row>
    <row r="72" spans="2:15" ht="20.100000000000001" customHeight="1" x14ac:dyDescent="0.25">
      <c r="B72" s="1"/>
      <c r="C72" s="2">
        <f t="shared" si="1"/>
        <v>0</v>
      </c>
      <c r="D72" s="7" t="str">
        <f t="shared" si="2"/>
        <v xml:space="preserve"> </v>
      </c>
      <c r="E72" s="2" t="str">
        <f t="shared" si="3"/>
        <v xml:space="preserve"> </v>
      </c>
      <c r="F72" s="2" t="str">
        <f t="shared" si="4"/>
        <v xml:space="preserve"> </v>
      </c>
      <c r="G72" s="7" t="str">
        <f t="shared" si="5"/>
        <v xml:space="preserve"> </v>
      </c>
      <c r="H72" s="7" t="str">
        <f t="shared" si="6"/>
        <v xml:space="preserve"> </v>
      </c>
      <c r="I72" s="7" t="str">
        <f t="shared" si="7"/>
        <v xml:space="preserve"> </v>
      </c>
      <c r="K72" s="1">
        <f>IF(OR(E72&lt;0,E72=" "),+'Existing Bldg Comparison'!$C$17/$F$10,-E72+'Existing Bldg Comparison'!$C$17/$F$10-H72)</f>
        <v>40000</v>
      </c>
      <c r="L72" s="16">
        <f t="shared" si="10"/>
        <v>54</v>
      </c>
      <c r="M72" s="7">
        <f t="shared" si="9"/>
        <v>1475516.2156426022</v>
      </c>
      <c r="N72" s="9" t="str">
        <f>IF(AND(M72&gt;0,M71&lt;0),L72-((M72/'Existing Bldg Comparison'!$C$17))," ")</f>
        <v xml:space="preserve"> </v>
      </c>
    </row>
    <row r="73" spans="2:15" ht="20.100000000000001" customHeight="1" x14ac:dyDescent="0.25">
      <c r="B73" s="1"/>
      <c r="C73" s="2">
        <f t="shared" si="1"/>
        <v>0</v>
      </c>
      <c r="D73" s="7" t="str">
        <f t="shared" si="2"/>
        <v xml:space="preserve"> </v>
      </c>
      <c r="E73" s="2" t="str">
        <f t="shared" si="3"/>
        <v xml:space="preserve"> </v>
      </c>
      <c r="F73" s="2" t="str">
        <f t="shared" si="4"/>
        <v xml:space="preserve"> </v>
      </c>
      <c r="G73" s="7" t="str">
        <f t="shared" si="5"/>
        <v xml:space="preserve"> </v>
      </c>
      <c r="H73" s="7" t="str">
        <f t="shared" si="6"/>
        <v xml:space="preserve"> </v>
      </c>
      <c r="I73" s="7" t="str">
        <f t="shared" si="7"/>
        <v xml:space="preserve"> </v>
      </c>
      <c r="K73" s="1">
        <f>IF(OR(E73&lt;0,E73=" "),+'Existing Bldg Comparison'!$C$17/$F$10,-E73+'Existing Bldg Comparison'!$C$17/$F$10-H73)</f>
        <v>40000</v>
      </c>
      <c r="L73" s="16">
        <f t="shared" si="10"/>
        <v>55</v>
      </c>
      <c r="M73" s="7">
        <f t="shared" si="9"/>
        <v>1515516.2156426022</v>
      </c>
      <c r="N73" s="9" t="str">
        <f>IF(AND(M73&gt;0,M72&lt;0),L73-((M73/'Existing Bldg Comparison'!$C$17))," ")</f>
        <v xml:space="preserve"> </v>
      </c>
    </row>
    <row r="74" spans="2:15" ht="20.100000000000001" customHeight="1" x14ac:dyDescent="0.25">
      <c r="B74" s="1"/>
      <c r="C74" s="2">
        <f t="shared" si="1"/>
        <v>0</v>
      </c>
      <c r="D74" s="7" t="str">
        <f t="shared" si="2"/>
        <v xml:space="preserve"> </v>
      </c>
      <c r="E74" s="2" t="str">
        <f t="shared" si="3"/>
        <v xml:space="preserve"> </v>
      </c>
      <c r="F74" s="2" t="str">
        <f t="shared" si="4"/>
        <v xml:space="preserve"> </v>
      </c>
      <c r="G74" s="7" t="str">
        <f t="shared" si="5"/>
        <v xml:space="preserve"> </v>
      </c>
      <c r="H74" s="7" t="str">
        <f t="shared" si="6"/>
        <v xml:space="preserve"> </v>
      </c>
      <c r="I74" s="7" t="str">
        <f t="shared" si="7"/>
        <v xml:space="preserve"> </v>
      </c>
      <c r="K74" s="1">
        <f>IF(OR(E74&lt;0,E74=" "),+'Existing Bldg Comparison'!$C$17/$F$10,-E74+'Existing Bldg Comparison'!$C$17/$F$10-H74)</f>
        <v>40000</v>
      </c>
      <c r="L74" s="16">
        <f t="shared" si="10"/>
        <v>56</v>
      </c>
      <c r="M74" s="7">
        <f t="shared" si="9"/>
        <v>1555516.2156426022</v>
      </c>
      <c r="N74" s="9" t="str">
        <f>IF(AND(M74&gt;0,M73&lt;0),L74-((M74/'Existing Bldg Comparison'!$C$17))," ")</f>
        <v xml:space="preserve"> </v>
      </c>
    </row>
    <row r="75" spans="2:15" ht="20.100000000000001" customHeight="1" x14ac:dyDescent="0.25">
      <c r="B75" s="1"/>
      <c r="C75" s="2">
        <f t="shared" si="1"/>
        <v>0</v>
      </c>
      <c r="D75" s="7" t="str">
        <f t="shared" si="2"/>
        <v xml:space="preserve"> </v>
      </c>
      <c r="E75" s="2" t="str">
        <f t="shared" si="3"/>
        <v xml:space="preserve"> </v>
      </c>
      <c r="F75" s="2" t="str">
        <f t="shared" si="4"/>
        <v xml:space="preserve"> </v>
      </c>
      <c r="G75" s="7" t="str">
        <f t="shared" si="5"/>
        <v xml:space="preserve"> </v>
      </c>
      <c r="H75" s="7" t="str">
        <f t="shared" si="6"/>
        <v xml:space="preserve"> </v>
      </c>
      <c r="I75" s="7" t="str">
        <f t="shared" si="7"/>
        <v xml:space="preserve"> </v>
      </c>
      <c r="K75" s="1">
        <f>IF(OR(E75&lt;0,E75=" "),+'Existing Bldg Comparison'!$C$17/$F$10,-E75+'Existing Bldg Comparison'!$C$17/$F$10-H75)</f>
        <v>40000</v>
      </c>
      <c r="L75" s="16">
        <f t="shared" si="10"/>
        <v>57</v>
      </c>
      <c r="M75" s="7">
        <f t="shared" si="9"/>
        <v>1595516.2156426022</v>
      </c>
      <c r="N75" s="9" t="str">
        <f>IF(AND(M75&gt;0,M74&lt;0),L75-((M75/'Existing Bldg Comparison'!$C$17))," ")</f>
        <v xml:space="preserve"> </v>
      </c>
    </row>
    <row r="76" spans="2:15" ht="20.100000000000001" customHeight="1" x14ac:dyDescent="0.25">
      <c r="B76" s="1"/>
      <c r="C76" s="2">
        <f t="shared" si="1"/>
        <v>0</v>
      </c>
      <c r="D76" s="7" t="str">
        <f t="shared" si="2"/>
        <v xml:space="preserve"> </v>
      </c>
      <c r="E76" s="2" t="str">
        <f t="shared" si="3"/>
        <v xml:space="preserve"> </v>
      </c>
      <c r="F76" s="2" t="str">
        <f t="shared" si="4"/>
        <v xml:space="preserve"> </v>
      </c>
      <c r="G76" s="7" t="str">
        <f t="shared" si="5"/>
        <v xml:space="preserve"> </v>
      </c>
      <c r="H76" s="7" t="str">
        <f t="shared" si="6"/>
        <v xml:space="preserve"> </v>
      </c>
      <c r="I76" s="7" t="str">
        <f t="shared" si="7"/>
        <v xml:space="preserve"> </v>
      </c>
      <c r="K76" s="1">
        <f>IF(OR(E76&lt;0,E76=" "),+'Existing Bldg Comparison'!$C$17/$F$10,-E76+'Existing Bldg Comparison'!$C$17/$F$10-H76)</f>
        <v>40000</v>
      </c>
      <c r="L76" s="16">
        <f t="shared" si="10"/>
        <v>58</v>
      </c>
      <c r="M76" s="7">
        <f t="shared" si="9"/>
        <v>1635516.2156426022</v>
      </c>
      <c r="N76" s="9" t="str">
        <f>IF(AND(M76&gt;0,M75&lt;0),L76-((M76/'Existing Bldg Comparison'!$C$17))," ")</f>
        <v xml:space="preserve"> </v>
      </c>
      <c r="O76">
        <f>58-18</f>
        <v>40</v>
      </c>
    </row>
    <row r="77" spans="2:15" ht="20.100000000000001" customHeight="1" x14ac:dyDescent="0.25">
      <c r="B77" s="1"/>
      <c r="C77" s="2">
        <f t="shared" si="1"/>
        <v>0</v>
      </c>
      <c r="D77" s="7" t="str">
        <f t="shared" si="2"/>
        <v xml:space="preserve"> </v>
      </c>
      <c r="E77" s="2" t="str">
        <f t="shared" si="3"/>
        <v xml:space="preserve"> </v>
      </c>
      <c r="F77" s="2" t="str">
        <f t="shared" si="4"/>
        <v xml:space="preserve"> </v>
      </c>
      <c r="G77" s="7" t="str">
        <f t="shared" si="5"/>
        <v xml:space="preserve"> </v>
      </c>
      <c r="H77" s="7" t="str">
        <f t="shared" si="6"/>
        <v xml:space="preserve"> </v>
      </c>
      <c r="I77" s="7" t="str">
        <f t="shared" si="7"/>
        <v xml:space="preserve"> </v>
      </c>
      <c r="K77" s="1">
        <f>IF(OR(E77&lt;0,E77=" "),+'Existing Bldg Comparison'!$C$17/$F$10,-E77+'Existing Bldg Comparison'!$C$17/$F$10-H77)</f>
        <v>40000</v>
      </c>
      <c r="L77" s="16">
        <f t="shared" si="10"/>
        <v>59</v>
      </c>
      <c r="M77" s="7">
        <f t="shared" si="9"/>
        <v>1675516.2156426022</v>
      </c>
      <c r="N77" s="9" t="str">
        <f>IF(AND(M77&gt;0,M76&lt;0),L77-((M77/'Existing Bldg Comparison'!$C$17))," ")</f>
        <v xml:space="preserve"> </v>
      </c>
    </row>
    <row r="78" spans="2:15" ht="20.100000000000001" customHeight="1" x14ac:dyDescent="0.25">
      <c r="B78" s="1"/>
      <c r="C78" s="2">
        <f t="shared" si="1"/>
        <v>0</v>
      </c>
      <c r="D78" s="7" t="str">
        <f t="shared" si="2"/>
        <v xml:space="preserve"> </v>
      </c>
      <c r="E78" s="2" t="str">
        <f t="shared" si="3"/>
        <v xml:space="preserve"> </v>
      </c>
      <c r="F78" s="2" t="str">
        <f t="shared" si="4"/>
        <v xml:space="preserve"> </v>
      </c>
      <c r="G78" s="7" t="str">
        <f t="shared" si="5"/>
        <v xml:space="preserve"> </v>
      </c>
      <c r="H78" s="7" t="str">
        <f t="shared" si="6"/>
        <v xml:space="preserve"> </v>
      </c>
      <c r="I78" s="7" t="str">
        <f t="shared" si="7"/>
        <v xml:space="preserve"> </v>
      </c>
      <c r="K78" s="1">
        <f>IF(OR(E78&lt;0,E78=" "),+'Existing Bldg Comparison'!$C$17/$F$10,-E78+'Existing Bldg Comparison'!$C$17/$F$10-H78)</f>
        <v>40000</v>
      </c>
      <c r="L78" s="16">
        <f t="shared" si="10"/>
        <v>60</v>
      </c>
      <c r="M78" s="7">
        <f t="shared" si="9"/>
        <v>1715516.2156426022</v>
      </c>
      <c r="N78" s="9" t="str">
        <f>IF(AND(M78&gt;0,M77&lt;0),L78-((M78/'Existing Bldg Comparison'!$C$17))," ")</f>
        <v xml:space="preserve"> </v>
      </c>
    </row>
    <row r="79" spans="2:15" ht="20.100000000000001" customHeight="1" x14ac:dyDescent="0.25">
      <c r="B79" s="18"/>
      <c r="C79" s="2">
        <f t="shared" si="1"/>
        <v>0</v>
      </c>
      <c r="D79" s="7" t="str">
        <f t="shared" si="2"/>
        <v xml:space="preserve"> </v>
      </c>
      <c r="E79" s="2" t="str">
        <f t="shared" si="3"/>
        <v xml:space="preserve"> </v>
      </c>
      <c r="F79" s="2" t="str">
        <f t="shared" si="4"/>
        <v xml:space="preserve"> </v>
      </c>
      <c r="G79" s="7" t="str">
        <f t="shared" si="5"/>
        <v xml:space="preserve"> </v>
      </c>
      <c r="H79" s="7" t="str">
        <f t="shared" si="6"/>
        <v xml:space="preserve"> </v>
      </c>
      <c r="I79" s="7" t="str">
        <f t="shared" si="7"/>
        <v xml:space="preserve"> </v>
      </c>
      <c r="K79" s="1">
        <f>IF(OR(E79&lt;0,E79=" "),+'Existing Bldg Comparison'!$C$17/$F$10,-E79+'Existing Bldg Comparison'!$C$17/$F$10-H79)</f>
        <v>40000</v>
      </c>
      <c r="L79" s="16">
        <f t="shared" si="10"/>
        <v>61</v>
      </c>
      <c r="M79" s="7">
        <f t="shared" si="9"/>
        <v>1755516.2156426022</v>
      </c>
      <c r="N79" s="9" t="str">
        <f>IF(AND(M79&gt;0,M78&lt;0),L79-((M79/'Existing Bldg Comparison'!$C$17))," ")</f>
        <v xml:space="preserve"> </v>
      </c>
    </row>
    <row r="80" spans="2:15" ht="20.100000000000001" customHeight="1" x14ac:dyDescent="0.25">
      <c r="B80" s="1"/>
      <c r="C80" s="2">
        <f t="shared" si="1"/>
        <v>0</v>
      </c>
      <c r="D80" s="7" t="str">
        <f t="shared" si="2"/>
        <v xml:space="preserve"> </v>
      </c>
      <c r="E80" s="2" t="str">
        <f t="shared" si="3"/>
        <v xml:space="preserve"> </v>
      </c>
      <c r="F80" s="2" t="str">
        <f t="shared" si="4"/>
        <v xml:space="preserve"> </v>
      </c>
      <c r="G80" s="7" t="str">
        <f t="shared" si="5"/>
        <v xml:space="preserve"> </v>
      </c>
      <c r="H80" s="7" t="str">
        <f t="shared" si="6"/>
        <v xml:space="preserve"> </v>
      </c>
      <c r="I80" s="7" t="str">
        <f t="shared" si="7"/>
        <v xml:space="preserve"> </v>
      </c>
      <c r="K80" s="1">
        <f>IF(OR(E80&lt;0,E80=" "),+'Existing Bldg Comparison'!$C$17/$F$10,-E80+'Existing Bldg Comparison'!$C$17/$F$10-H80)</f>
        <v>40000</v>
      </c>
      <c r="L80" s="16">
        <f t="shared" si="10"/>
        <v>62</v>
      </c>
      <c r="M80" s="7">
        <f t="shared" si="9"/>
        <v>1795516.2156426022</v>
      </c>
      <c r="N80" s="9" t="str">
        <f>IF(AND(M80&gt;0,M79&lt;0),L80-((M80/'Existing Bldg Comparison'!$C$17))," ")</f>
        <v xml:space="preserve"> </v>
      </c>
    </row>
    <row r="81" spans="2:14" ht="20.100000000000001" customHeight="1" x14ac:dyDescent="0.25">
      <c r="B81" s="1"/>
      <c r="C81" s="2">
        <f t="shared" si="1"/>
        <v>0</v>
      </c>
      <c r="D81" s="7" t="str">
        <f t="shared" si="2"/>
        <v xml:space="preserve"> </v>
      </c>
      <c r="E81" s="2" t="str">
        <f t="shared" si="3"/>
        <v xml:space="preserve"> </v>
      </c>
      <c r="F81" s="2" t="str">
        <f t="shared" si="4"/>
        <v xml:space="preserve"> </v>
      </c>
      <c r="G81" s="7" t="str">
        <f t="shared" si="5"/>
        <v xml:space="preserve"> </v>
      </c>
      <c r="H81" s="7" t="str">
        <f t="shared" si="6"/>
        <v xml:space="preserve"> </v>
      </c>
      <c r="I81" s="7" t="str">
        <f t="shared" si="7"/>
        <v xml:space="preserve"> </v>
      </c>
      <c r="K81" s="1">
        <f>IF(OR(E81&lt;0,E81=" "),+'Existing Bldg Comparison'!$C$17/$F$10,-E81+'Existing Bldg Comparison'!$C$17/$F$10-H81)</f>
        <v>40000</v>
      </c>
      <c r="L81" s="16">
        <f t="shared" si="10"/>
        <v>63</v>
      </c>
      <c r="M81" s="7">
        <f t="shared" si="9"/>
        <v>1835516.2156426022</v>
      </c>
      <c r="N81" s="9" t="str">
        <f>IF(AND(M81&gt;0,M80&lt;0),L81-((M81/'Existing Bldg Comparison'!$C$17))," ")</f>
        <v xml:space="preserve"> </v>
      </c>
    </row>
    <row r="82" spans="2:14" ht="20.100000000000001" customHeight="1" x14ac:dyDescent="0.25">
      <c r="B82" s="1"/>
      <c r="C82" s="2">
        <f t="shared" si="1"/>
        <v>0</v>
      </c>
      <c r="D82" s="7" t="str">
        <f t="shared" si="2"/>
        <v xml:space="preserve"> </v>
      </c>
      <c r="E82" s="2" t="str">
        <f t="shared" si="3"/>
        <v xml:space="preserve"> </v>
      </c>
      <c r="F82" s="2" t="str">
        <f t="shared" si="4"/>
        <v xml:space="preserve"> </v>
      </c>
      <c r="G82" s="7" t="str">
        <f t="shared" si="5"/>
        <v xml:space="preserve"> </v>
      </c>
      <c r="H82" s="7" t="str">
        <f t="shared" si="6"/>
        <v xml:space="preserve"> </v>
      </c>
      <c r="I82" s="7" t="str">
        <f t="shared" si="7"/>
        <v xml:space="preserve"> </v>
      </c>
      <c r="K82" s="1">
        <f>IF(OR(E82&lt;0,E82=" "),+'Existing Bldg Comparison'!$C$17/$F$10,-E82+'Existing Bldg Comparison'!$C$17/$F$10-H82)</f>
        <v>40000</v>
      </c>
      <c r="L82" s="16">
        <f t="shared" si="10"/>
        <v>64</v>
      </c>
      <c r="M82" s="7">
        <f t="shared" si="9"/>
        <v>1875516.2156426022</v>
      </c>
      <c r="N82" s="9" t="str">
        <f>IF(AND(M82&gt;0,M81&lt;0),L82-((M82/'Existing Bldg Comparison'!$C$17))," ")</f>
        <v xml:space="preserve"> </v>
      </c>
    </row>
    <row r="83" spans="2:14" ht="20.100000000000001" customHeight="1" x14ac:dyDescent="0.25">
      <c r="B83" s="1"/>
      <c r="C83" s="2">
        <f t="shared" si="1"/>
        <v>0</v>
      </c>
      <c r="D83" s="7" t="str">
        <f t="shared" si="2"/>
        <v xml:space="preserve"> </v>
      </c>
      <c r="E83" s="2" t="str">
        <f t="shared" si="3"/>
        <v xml:space="preserve"> </v>
      </c>
      <c r="F83" s="2" t="str">
        <f t="shared" si="4"/>
        <v xml:space="preserve"> </v>
      </c>
      <c r="G83" s="7" t="str">
        <f t="shared" si="5"/>
        <v xml:space="preserve"> </v>
      </c>
      <c r="H83" s="7" t="str">
        <f t="shared" si="6"/>
        <v xml:space="preserve"> </v>
      </c>
      <c r="I83" s="7" t="str">
        <f t="shared" si="7"/>
        <v xml:space="preserve"> </v>
      </c>
      <c r="K83" s="1">
        <f>IF(OR(E83&lt;0,E83=" "),+'Existing Bldg Comparison'!$C$17/$F$10,-E83+'Existing Bldg Comparison'!$C$17/$F$10-H83)</f>
        <v>40000</v>
      </c>
      <c r="L83" s="16">
        <f t="shared" si="10"/>
        <v>65</v>
      </c>
      <c r="M83" s="7">
        <f t="shared" si="9"/>
        <v>1915516.2156426022</v>
      </c>
      <c r="N83" s="9" t="str">
        <f>IF(AND(M83&gt;0,M82&lt;0),L83-((M83/'Existing Bldg Comparison'!$C$17))," ")</f>
        <v xml:space="preserve"> </v>
      </c>
    </row>
    <row r="84" spans="2:14" ht="20.100000000000001" customHeight="1" x14ac:dyDescent="0.25">
      <c r="B84" s="1"/>
      <c r="C84" s="2">
        <f t="shared" ref="C84:C147" si="11">IF(OR(C83+1&gt;$F$7*$F$10,C83=0),0,C83+1)</f>
        <v>0</v>
      </c>
      <c r="D84" s="7" t="str">
        <f t="shared" ref="D84:D147" si="12">IF(C84=0," ",+I83)</f>
        <v xml:space="preserve"> </v>
      </c>
      <c r="E84" s="2" t="str">
        <f t="shared" ref="E84:E147" si="13">IF(C84=0," ",+E83)</f>
        <v xml:space="preserve"> </v>
      </c>
      <c r="F84" s="2" t="str">
        <f t="shared" ref="F84:F147" si="14">IF(C84=0," ",D84*($F$3/$F$10))</f>
        <v xml:space="preserve"> </v>
      </c>
      <c r="G84" s="7" t="str">
        <f t="shared" ref="G84:G147" si="15">IF(C84=0," ",E84-F84)</f>
        <v xml:space="preserve"> </v>
      </c>
      <c r="H84" s="7" t="str">
        <f t="shared" ref="H84:H147" si="16">IF(C84=0," ",IF(C84=$F$7*$F$10,I83-G84,0))</f>
        <v xml:space="preserve"> </v>
      </c>
      <c r="I84" s="7" t="str">
        <f t="shared" ref="I84:I147" si="17">IF(C84=0," ",D84-G84-H84)</f>
        <v xml:space="preserve"> </v>
      </c>
      <c r="K84" s="1">
        <f>IF(OR(E84&lt;0,E84=" "),+'Existing Bldg Comparison'!$C$17/$F$10,-E84+'Existing Bldg Comparison'!$C$17/$F$10-H84)</f>
        <v>40000</v>
      </c>
      <c r="L84" s="16">
        <f t="shared" ref="L84:L147" si="18">L83+(1/$F$10)</f>
        <v>66</v>
      </c>
      <c r="M84" s="7">
        <f t="shared" ref="M84:M147" si="19">M83+K84</f>
        <v>1955516.2156426022</v>
      </c>
      <c r="N84" s="9" t="str">
        <f>IF(AND(M84&gt;0,M83&lt;0),L84-((M84/'Existing Bldg Comparison'!$C$17))," ")</f>
        <v xml:space="preserve"> </v>
      </c>
    </row>
    <row r="85" spans="2:14" ht="20.100000000000001" customHeight="1" x14ac:dyDescent="0.25">
      <c r="B85" s="1"/>
      <c r="C85" s="2">
        <f t="shared" si="11"/>
        <v>0</v>
      </c>
      <c r="D85" s="7" t="str">
        <f t="shared" si="12"/>
        <v xml:space="preserve"> </v>
      </c>
      <c r="E85" s="2" t="str">
        <f t="shared" si="13"/>
        <v xml:space="preserve"> </v>
      </c>
      <c r="F85" s="2" t="str">
        <f t="shared" si="14"/>
        <v xml:space="preserve"> </v>
      </c>
      <c r="G85" s="7" t="str">
        <f t="shared" si="15"/>
        <v xml:space="preserve"> </v>
      </c>
      <c r="H85" s="7" t="str">
        <f t="shared" si="16"/>
        <v xml:space="preserve"> </v>
      </c>
      <c r="I85" s="7" t="str">
        <f t="shared" si="17"/>
        <v xml:space="preserve"> </v>
      </c>
      <c r="K85" s="1">
        <f>IF(OR(E85&lt;0,E85=" "),+'Existing Bldg Comparison'!$C$17/$F$10,-E85+'Existing Bldg Comparison'!$C$17/$F$10-H85)</f>
        <v>40000</v>
      </c>
      <c r="L85" s="16">
        <f t="shared" si="18"/>
        <v>67</v>
      </c>
      <c r="M85" s="7">
        <f t="shared" si="19"/>
        <v>1995516.2156426022</v>
      </c>
      <c r="N85" s="9" t="str">
        <f>IF(AND(M85&gt;0,M84&lt;0),L85-((M85/'Existing Bldg Comparison'!$C$17))," ")</f>
        <v xml:space="preserve"> </v>
      </c>
    </row>
    <row r="86" spans="2:14" ht="20.100000000000001" customHeight="1" x14ac:dyDescent="0.25">
      <c r="B86" s="1"/>
      <c r="C86" s="2">
        <f t="shared" si="11"/>
        <v>0</v>
      </c>
      <c r="D86" s="7" t="str">
        <f t="shared" si="12"/>
        <v xml:space="preserve"> </v>
      </c>
      <c r="E86" s="2" t="str">
        <f t="shared" si="13"/>
        <v xml:space="preserve"> </v>
      </c>
      <c r="F86" s="2" t="str">
        <f t="shared" si="14"/>
        <v xml:space="preserve"> </v>
      </c>
      <c r="G86" s="7" t="str">
        <f t="shared" si="15"/>
        <v xml:space="preserve"> </v>
      </c>
      <c r="H86" s="7" t="str">
        <f t="shared" si="16"/>
        <v xml:space="preserve"> </v>
      </c>
      <c r="I86" s="7" t="str">
        <f t="shared" si="17"/>
        <v xml:space="preserve"> </v>
      </c>
      <c r="K86" s="1">
        <f>IF(OR(E86&lt;0,E86=" "),+'Existing Bldg Comparison'!$C$17/$F$10,-E86+'Existing Bldg Comparison'!$C$17/$F$10-H86)</f>
        <v>40000</v>
      </c>
      <c r="L86" s="16">
        <f t="shared" si="18"/>
        <v>68</v>
      </c>
      <c r="M86" s="7">
        <f t="shared" si="19"/>
        <v>2035516.2156426022</v>
      </c>
      <c r="N86" s="9" t="str">
        <f>IF(AND(M86&gt;0,M85&lt;0),L86-((M86/'Existing Bldg Comparison'!$C$17))," ")</f>
        <v xml:space="preserve"> </v>
      </c>
    </row>
    <row r="87" spans="2:14" ht="20.100000000000001" customHeight="1" x14ac:dyDescent="0.25">
      <c r="B87" s="1"/>
      <c r="C87" s="2">
        <f t="shared" si="11"/>
        <v>0</v>
      </c>
      <c r="D87" s="7" t="str">
        <f t="shared" si="12"/>
        <v xml:space="preserve"> </v>
      </c>
      <c r="E87" s="2" t="str">
        <f t="shared" si="13"/>
        <v xml:space="preserve"> </v>
      </c>
      <c r="F87" s="2" t="str">
        <f t="shared" si="14"/>
        <v xml:space="preserve"> </v>
      </c>
      <c r="G87" s="7" t="str">
        <f t="shared" si="15"/>
        <v xml:space="preserve"> </v>
      </c>
      <c r="H87" s="7" t="str">
        <f t="shared" si="16"/>
        <v xml:space="preserve"> </v>
      </c>
      <c r="I87" s="7" t="str">
        <f t="shared" si="17"/>
        <v xml:space="preserve"> </v>
      </c>
      <c r="K87" s="1">
        <f>IF(OR(E87&lt;0,E87=" "),+'Existing Bldg Comparison'!$C$17/$F$10,-E87+'Existing Bldg Comparison'!$C$17/$F$10-H87)</f>
        <v>40000</v>
      </c>
      <c r="L87" s="16">
        <f t="shared" si="18"/>
        <v>69</v>
      </c>
      <c r="M87" s="7">
        <f t="shared" si="19"/>
        <v>2075516.2156426022</v>
      </c>
      <c r="N87" s="9" t="str">
        <f>IF(AND(M87&gt;0,M86&lt;0),L87-((M87/'Existing Bldg Comparison'!$C$17))," ")</f>
        <v xml:space="preserve"> </v>
      </c>
    </row>
    <row r="88" spans="2:14" ht="20.100000000000001" customHeight="1" x14ac:dyDescent="0.25">
      <c r="B88" s="1"/>
      <c r="C88" s="2">
        <f t="shared" si="11"/>
        <v>0</v>
      </c>
      <c r="D88" s="7" t="str">
        <f t="shared" si="12"/>
        <v xml:space="preserve"> </v>
      </c>
      <c r="E88" s="2" t="str">
        <f t="shared" si="13"/>
        <v xml:space="preserve"> </v>
      </c>
      <c r="F88" s="2" t="str">
        <f t="shared" si="14"/>
        <v xml:space="preserve"> </v>
      </c>
      <c r="G88" s="7" t="str">
        <f t="shared" si="15"/>
        <v xml:space="preserve"> </v>
      </c>
      <c r="H88" s="7" t="str">
        <f t="shared" si="16"/>
        <v xml:space="preserve"> </v>
      </c>
      <c r="I88" s="7" t="str">
        <f t="shared" si="17"/>
        <v xml:space="preserve"> </v>
      </c>
      <c r="K88" s="1">
        <f>IF(OR(E88&lt;0,E88=" "),+'Existing Bldg Comparison'!$C$17/$F$10,-E88+'Existing Bldg Comparison'!$C$17/$F$10-H88)</f>
        <v>40000</v>
      </c>
      <c r="L88" s="16">
        <f t="shared" si="18"/>
        <v>70</v>
      </c>
      <c r="M88" s="7">
        <f t="shared" si="19"/>
        <v>2115516.2156426022</v>
      </c>
      <c r="N88" s="9" t="str">
        <f>IF(AND(M88&gt;0,M87&lt;0),L88-((M88/'Existing Bldg Comparison'!$C$17))," ")</f>
        <v xml:space="preserve"> </v>
      </c>
    </row>
    <row r="89" spans="2:14" ht="20.100000000000001" customHeight="1" x14ac:dyDescent="0.25">
      <c r="B89" s="1"/>
      <c r="C89" s="2">
        <f t="shared" si="11"/>
        <v>0</v>
      </c>
      <c r="D89" s="7" t="str">
        <f t="shared" si="12"/>
        <v xml:space="preserve"> </v>
      </c>
      <c r="E89" s="2" t="str">
        <f t="shared" si="13"/>
        <v xml:space="preserve"> </v>
      </c>
      <c r="F89" s="2" t="str">
        <f t="shared" si="14"/>
        <v xml:space="preserve"> </v>
      </c>
      <c r="G89" s="7" t="str">
        <f t="shared" si="15"/>
        <v xml:space="preserve"> </v>
      </c>
      <c r="H89" s="7" t="str">
        <f t="shared" si="16"/>
        <v xml:space="preserve"> </v>
      </c>
      <c r="I89" s="7" t="str">
        <f t="shared" si="17"/>
        <v xml:space="preserve"> </v>
      </c>
      <c r="K89" s="1">
        <f>IF(OR(E89&lt;0,E89=" "),+'Existing Bldg Comparison'!$C$17/$F$10,-E89+'Existing Bldg Comparison'!$C$17/$F$10-H89)</f>
        <v>40000</v>
      </c>
      <c r="L89" s="16">
        <f t="shared" si="18"/>
        <v>71</v>
      </c>
      <c r="M89" s="7">
        <f t="shared" si="19"/>
        <v>2155516.2156426022</v>
      </c>
      <c r="N89" s="9" t="str">
        <f>IF(AND(M89&gt;0,M88&lt;0),L89-((M89/'Existing Bldg Comparison'!$C$17))," ")</f>
        <v xml:space="preserve"> </v>
      </c>
    </row>
    <row r="90" spans="2:14" ht="20.100000000000001" customHeight="1" x14ac:dyDescent="0.25">
      <c r="B90" s="1"/>
      <c r="C90" s="2">
        <f t="shared" si="11"/>
        <v>0</v>
      </c>
      <c r="D90" s="7" t="str">
        <f t="shared" si="12"/>
        <v xml:space="preserve"> </v>
      </c>
      <c r="E90" s="2" t="str">
        <f t="shared" si="13"/>
        <v xml:space="preserve"> </v>
      </c>
      <c r="F90" s="2" t="str">
        <f t="shared" si="14"/>
        <v xml:space="preserve"> </v>
      </c>
      <c r="G90" s="7" t="str">
        <f t="shared" si="15"/>
        <v xml:space="preserve"> </v>
      </c>
      <c r="H90" s="7" t="str">
        <f t="shared" si="16"/>
        <v xml:space="preserve"> </v>
      </c>
      <c r="I90" s="7" t="str">
        <f t="shared" si="17"/>
        <v xml:space="preserve"> </v>
      </c>
      <c r="K90" s="1">
        <f>IF(OR(E90&lt;0,E90=" "),+'Existing Bldg Comparison'!$C$17/$F$10,-E90+'Existing Bldg Comparison'!$C$17/$F$10-H90)</f>
        <v>40000</v>
      </c>
      <c r="L90" s="16">
        <f t="shared" si="18"/>
        <v>72</v>
      </c>
      <c r="M90" s="7">
        <f t="shared" si="19"/>
        <v>2195516.2156426022</v>
      </c>
      <c r="N90" s="9" t="str">
        <f>IF(AND(M90&gt;0,M89&lt;0),L90-((M90/'Existing Bldg Comparison'!$C$17))," ")</f>
        <v xml:space="preserve"> </v>
      </c>
    </row>
    <row r="91" spans="2:14" ht="20.100000000000001" customHeight="1" x14ac:dyDescent="0.25">
      <c r="B91" s="1"/>
      <c r="C91" s="2">
        <f t="shared" si="11"/>
        <v>0</v>
      </c>
      <c r="D91" s="7" t="str">
        <f t="shared" si="12"/>
        <v xml:space="preserve"> </v>
      </c>
      <c r="E91" s="2" t="str">
        <f t="shared" si="13"/>
        <v xml:space="preserve"> </v>
      </c>
      <c r="F91" s="2" t="str">
        <f t="shared" si="14"/>
        <v xml:space="preserve"> </v>
      </c>
      <c r="G91" s="7" t="str">
        <f t="shared" si="15"/>
        <v xml:space="preserve"> </v>
      </c>
      <c r="H91" s="7" t="str">
        <f t="shared" si="16"/>
        <v xml:space="preserve"> </v>
      </c>
      <c r="I91" s="7" t="str">
        <f t="shared" si="17"/>
        <v xml:space="preserve"> </v>
      </c>
      <c r="K91" s="1">
        <f>IF(OR(E91&lt;0,E91=" "),+'Existing Bldg Comparison'!$C$17/$F$10,-E91+'Existing Bldg Comparison'!$C$17/$F$10-H91)</f>
        <v>40000</v>
      </c>
      <c r="L91" s="16">
        <f t="shared" si="18"/>
        <v>73</v>
      </c>
      <c r="M91" s="7">
        <f t="shared" si="19"/>
        <v>2235516.2156426022</v>
      </c>
      <c r="N91" s="9" t="str">
        <f>IF(AND(M91&gt;0,M90&lt;0),L91-((M91/'Existing Bldg Comparison'!$C$17))," ")</f>
        <v xml:space="preserve"> </v>
      </c>
    </row>
    <row r="92" spans="2:14" ht="20.100000000000001" customHeight="1" x14ac:dyDescent="0.25">
      <c r="B92" s="1"/>
      <c r="C92" s="2">
        <f t="shared" si="11"/>
        <v>0</v>
      </c>
      <c r="D92" s="7" t="str">
        <f t="shared" si="12"/>
        <v xml:space="preserve"> </v>
      </c>
      <c r="E92" s="2" t="str">
        <f t="shared" si="13"/>
        <v xml:space="preserve"> </v>
      </c>
      <c r="F92" s="2" t="str">
        <f t="shared" si="14"/>
        <v xml:space="preserve"> </v>
      </c>
      <c r="G92" s="7" t="str">
        <f t="shared" si="15"/>
        <v xml:space="preserve"> </v>
      </c>
      <c r="H92" s="7" t="str">
        <f t="shared" si="16"/>
        <v xml:space="preserve"> </v>
      </c>
      <c r="I92" s="7" t="str">
        <f t="shared" si="17"/>
        <v xml:space="preserve"> </v>
      </c>
      <c r="K92" s="1">
        <f>IF(OR(E92&lt;0,E92=" "),+'Existing Bldg Comparison'!$C$17/$F$10,-E92+'Existing Bldg Comparison'!$C$17/$F$10-H92)</f>
        <v>40000</v>
      </c>
      <c r="L92" s="16">
        <f t="shared" si="18"/>
        <v>74</v>
      </c>
      <c r="M92" s="7">
        <f t="shared" si="19"/>
        <v>2275516.2156426022</v>
      </c>
      <c r="N92" s="9" t="str">
        <f>IF(AND(M92&gt;0,M91&lt;0),L92-((M92/'Existing Bldg Comparison'!$C$17))," ")</f>
        <v xml:space="preserve"> </v>
      </c>
    </row>
    <row r="93" spans="2:14" ht="20.100000000000001" customHeight="1" x14ac:dyDescent="0.25">
      <c r="B93" s="1"/>
      <c r="C93" s="2">
        <f t="shared" si="11"/>
        <v>0</v>
      </c>
      <c r="D93" s="7" t="str">
        <f t="shared" si="12"/>
        <v xml:space="preserve"> </v>
      </c>
      <c r="E93" s="2" t="str">
        <f t="shared" si="13"/>
        <v xml:space="preserve"> </v>
      </c>
      <c r="F93" s="2" t="str">
        <f t="shared" si="14"/>
        <v xml:space="preserve"> </v>
      </c>
      <c r="G93" s="7" t="str">
        <f t="shared" si="15"/>
        <v xml:space="preserve"> </v>
      </c>
      <c r="H93" s="7" t="str">
        <f t="shared" si="16"/>
        <v xml:space="preserve"> </v>
      </c>
      <c r="I93" s="7" t="str">
        <f t="shared" si="17"/>
        <v xml:space="preserve"> </v>
      </c>
      <c r="K93" s="1">
        <f>IF(OR(E93&lt;0,E93=" "),+'Existing Bldg Comparison'!$C$17/$F$10,-E93+'Existing Bldg Comparison'!$C$17/$F$10-H93)</f>
        <v>40000</v>
      </c>
      <c r="L93" s="16">
        <f t="shared" si="18"/>
        <v>75</v>
      </c>
      <c r="M93" s="7">
        <f t="shared" si="19"/>
        <v>2315516.2156426022</v>
      </c>
      <c r="N93" s="9" t="str">
        <f>IF(AND(M93&gt;0,M92&lt;0),L93-((M93/'Existing Bldg Comparison'!$C$17))," ")</f>
        <v xml:space="preserve"> </v>
      </c>
    </row>
    <row r="94" spans="2:14" ht="20.100000000000001" customHeight="1" x14ac:dyDescent="0.25">
      <c r="B94" s="1"/>
      <c r="C94" s="2">
        <f t="shared" si="11"/>
        <v>0</v>
      </c>
      <c r="D94" s="7" t="str">
        <f t="shared" si="12"/>
        <v xml:space="preserve"> </v>
      </c>
      <c r="E94" s="2" t="str">
        <f t="shared" si="13"/>
        <v xml:space="preserve"> </v>
      </c>
      <c r="F94" s="2" t="str">
        <f t="shared" si="14"/>
        <v xml:space="preserve"> </v>
      </c>
      <c r="G94" s="7" t="str">
        <f t="shared" si="15"/>
        <v xml:space="preserve"> </v>
      </c>
      <c r="H94" s="7" t="str">
        <f t="shared" si="16"/>
        <v xml:space="preserve"> </v>
      </c>
      <c r="I94" s="7" t="str">
        <f t="shared" si="17"/>
        <v xml:space="preserve"> </v>
      </c>
      <c r="K94" s="1">
        <f>IF(OR(E94&lt;0,E94=" "),+'Existing Bldg Comparison'!$C$17/$F$10,-E94+'Existing Bldg Comparison'!$C$17/$F$10-H94)</f>
        <v>40000</v>
      </c>
      <c r="L94" s="16">
        <f t="shared" si="18"/>
        <v>76</v>
      </c>
      <c r="M94" s="7">
        <f t="shared" si="19"/>
        <v>2355516.2156426022</v>
      </c>
      <c r="N94" s="9" t="str">
        <f>IF(AND(M94&gt;0,M93&lt;0),L94-((M94/'Existing Bldg Comparison'!$C$17))," ")</f>
        <v xml:space="preserve"> </v>
      </c>
    </row>
    <row r="95" spans="2:14" ht="20.100000000000001" customHeight="1" x14ac:dyDescent="0.25">
      <c r="B95" s="1"/>
      <c r="C95" s="2">
        <f t="shared" si="11"/>
        <v>0</v>
      </c>
      <c r="D95" s="7" t="str">
        <f t="shared" si="12"/>
        <v xml:space="preserve"> </v>
      </c>
      <c r="E95" s="2" t="str">
        <f t="shared" si="13"/>
        <v xml:space="preserve"> </v>
      </c>
      <c r="F95" s="2" t="str">
        <f t="shared" si="14"/>
        <v xml:space="preserve"> </v>
      </c>
      <c r="G95" s="7" t="str">
        <f t="shared" si="15"/>
        <v xml:space="preserve"> </v>
      </c>
      <c r="H95" s="7" t="str">
        <f t="shared" si="16"/>
        <v xml:space="preserve"> </v>
      </c>
      <c r="I95" s="7" t="str">
        <f t="shared" si="17"/>
        <v xml:space="preserve"> </v>
      </c>
      <c r="K95" s="1">
        <f>IF(OR(E95&lt;0,E95=" "),+'Existing Bldg Comparison'!$C$17/$F$10,-E95+'Existing Bldg Comparison'!$C$17/$F$10-H95)</f>
        <v>40000</v>
      </c>
      <c r="L95" s="16">
        <f t="shared" si="18"/>
        <v>77</v>
      </c>
      <c r="M95" s="7">
        <f t="shared" si="19"/>
        <v>2395516.2156426022</v>
      </c>
      <c r="N95" s="9" t="str">
        <f>IF(AND(M95&gt;0,M94&lt;0),L95-((M95/'Existing Bldg Comparison'!$C$17))," ")</f>
        <v xml:space="preserve"> </v>
      </c>
    </row>
    <row r="96" spans="2:14" ht="20.100000000000001" customHeight="1" x14ac:dyDescent="0.25">
      <c r="B96" s="1"/>
      <c r="C96" s="2">
        <f t="shared" si="11"/>
        <v>0</v>
      </c>
      <c r="D96" s="7" t="str">
        <f t="shared" si="12"/>
        <v xml:space="preserve"> </v>
      </c>
      <c r="E96" s="2" t="str">
        <f t="shared" si="13"/>
        <v xml:space="preserve"> </v>
      </c>
      <c r="F96" s="2" t="str">
        <f t="shared" si="14"/>
        <v xml:space="preserve"> </v>
      </c>
      <c r="G96" s="7" t="str">
        <f t="shared" si="15"/>
        <v xml:space="preserve"> </v>
      </c>
      <c r="H96" s="7" t="str">
        <f t="shared" si="16"/>
        <v xml:space="preserve"> </v>
      </c>
      <c r="I96" s="7" t="str">
        <f t="shared" si="17"/>
        <v xml:space="preserve"> </v>
      </c>
      <c r="K96" s="1">
        <f>IF(OR(E96&lt;0,E96=" "),+'Existing Bldg Comparison'!$C$17/$F$10,-E96+'Existing Bldg Comparison'!$C$17/$F$10-H96)</f>
        <v>40000</v>
      </c>
      <c r="L96" s="16">
        <f t="shared" si="18"/>
        <v>78</v>
      </c>
      <c r="M96" s="7">
        <f t="shared" si="19"/>
        <v>2435516.2156426022</v>
      </c>
      <c r="N96" s="9" t="str">
        <f>IF(AND(M96&gt;0,M95&lt;0),L96-((M96/'Existing Bldg Comparison'!$C$17))," ")</f>
        <v xml:space="preserve"> </v>
      </c>
    </row>
    <row r="97" spans="2:14" ht="20.100000000000001" customHeight="1" x14ac:dyDescent="0.25">
      <c r="B97" s="1"/>
      <c r="C97" s="2">
        <f t="shared" si="11"/>
        <v>0</v>
      </c>
      <c r="D97" s="7" t="str">
        <f t="shared" si="12"/>
        <v xml:space="preserve"> </v>
      </c>
      <c r="E97" s="2" t="str">
        <f t="shared" si="13"/>
        <v xml:space="preserve"> </v>
      </c>
      <c r="F97" s="2" t="str">
        <f t="shared" si="14"/>
        <v xml:space="preserve"> </v>
      </c>
      <c r="G97" s="7" t="str">
        <f t="shared" si="15"/>
        <v xml:space="preserve"> </v>
      </c>
      <c r="H97" s="7" t="str">
        <f t="shared" si="16"/>
        <v xml:space="preserve"> </v>
      </c>
      <c r="I97" s="7" t="str">
        <f t="shared" si="17"/>
        <v xml:space="preserve"> </v>
      </c>
      <c r="K97" s="1">
        <f>IF(OR(E97&lt;0,E97=" "),+'Existing Bldg Comparison'!$C$17/$F$10,-E97+'Existing Bldg Comparison'!$C$17/$F$10-H97)</f>
        <v>40000</v>
      </c>
      <c r="L97" s="16">
        <f t="shared" si="18"/>
        <v>79</v>
      </c>
      <c r="M97" s="7">
        <f t="shared" si="19"/>
        <v>2475516.2156426022</v>
      </c>
      <c r="N97" s="9" t="str">
        <f>IF(AND(M97&gt;0,M96&lt;0),L97-((M97/'Existing Bldg Comparison'!$C$17))," ")</f>
        <v xml:space="preserve"> </v>
      </c>
    </row>
    <row r="98" spans="2:14" ht="20.100000000000001" customHeight="1" x14ac:dyDescent="0.25">
      <c r="B98" s="1"/>
      <c r="C98" s="2">
        <f t="shared" si="11"/>
        <v>0</v>
      </c>
      <c r="D98" s="7" t="str">
        <f t="shared" si="12"/>
        <v xml:space="preserve"> </v>
      </c>
      <c r="E98" s="2" t="str">
        <f t="shared" si="13"/>
        <v xml:space="preserve"> </v>
      </c>
      <c r="F98" s="2" t="str">
        <f t="shared" si="14"/>
        <v xml:space="preserve"> </v>
      </c>
      <c r="G98" s="7" t="str">
        <f t="shared" si="15"/>
        <v xml:space="preserve"> </v>
      </c>
      <c r="H98" s="7" t="str">
        <f t="shared" si="16"/>
        <v xml:space="preserve"> </v>
      </c>
      <c r="I98" s="7" t="str">
        <f t="shared" si="17"/>
        <v xml:space="preserve"> </v>
      </c>
      <c r="K98" s="1">
        <f>IF(OR(E98&lt;0,E98=" "),+'Existing Bldg Comparison'!$C$17/$F$10,-E98+'Existing Bldg Comparison'!$C$17/$F$10-H98)</f>
        <v>40000</v>
      </c>
      <c r="L98" s="16">
        <f t="shared" si="18"/>
        <v>80</v>
      </c>
      <c r="M98" s="7">
        <f t="shared" si="19"/>
        <v>2515516.2156426022</v>
      </c>
      <c r="N98" s="9" t="str">
        <f>IF(AND(M98&gt;0,M97&lt;0),L98-((M98/'Existing Bldg Comparison'!$C$17))," ")</f>
        <v xml:space="preserve"> </v>
      </c>
    </row>
    <row r="99" spans="2:14" ht="20.100000000000001" customHeight="1" x14ac:dyDescent="0.25">
      <c r="B99" s="1"/>
      <c r="C99" s="2">
        <f t="shared" si="11"/>
        <v>0</v>
      </c>
      <c r="D99" s="7" t="str">
        <f t="shared" si="12"/>
        <v xml:space="preserve"> </v>
      </c>
      <c r="E99" s="2" t="str">
        <f t="shared" si="13"/>
        <v xml:space="preserve"> </v>
      </c>
      <c r="F99" s="2" t="str">
        <f t="shared" si="14"/>
        <v xml:space="preserve"> </v>
      </c>
      <c r="G99" s="7" t="str">
        <f t="shared" si="15"/>
        <v xml:space="preserve"> </v>
      </c>
      <c r="H99" s="7" t="str">
        <f t="shared" si="16"/>
        <v xml:space="preserve"> </v>
      </c>
      <c r="I99" s="7" t="str">
        <f t="shared" si="17"/>
        <v xml:space="preserve"> </v>
      </c>
      <c r="K99" s="1">
        <f>IF(OR(E99&lt;0,E99=" "),+'Existing Bldg Comparison'!$C$17/$F$10,-E99+'Existing Bldg Comparison'!$C$17/$F$10-H99)</f>
        <v>40000</v>
      </c>
      <c r="L99" s="16">
        <f t="shared" si="18"/>
        <v>81</v>
      </c>
      <c r="M99" s="7">
        <f t="shared" si="19"/>
        <v>2555516.2156426022</v>
      </c>
      <c r="N99" s="9" t="str">
        <f>IF(AND(M99&gt;0,M98&lt;0),L99-((M99/'Existing Bldg Comparison'!$C$17))," ")</f>
        <v xml:space="preserve"> </v>
      </c>
    </row>
    <row r="100" spans="2:14" ht="20.100000000000001" customHeight="1" x14ac:dyDescent="0.25">
      <c r="B100" s="1"/>
      <c r="C100" s="2">
        <f t="shared" si="11"/>
        <v>0</v>
      </c>
      <c r="D100" s="7" t="str">
        <f t="shared" si="12"/>
        <v xml:space="preserve"> </v>
      </c>
      <c r="E100" s="2" t="str">
        <f t="shared" si="13"/>
        <v xml:space="preserve"> </v>
      </c>
      <c r="F100" s="2" t="str">
        <f t="shared" si="14"/>
        <v xml:space="preserve"> </v>
      </c>
      <c r="G100" s="7" t="str">
        <f t="shared" si="15"/>
        <v xml:space="preserve"> </v>
      </c>
      <c r="H100" s="7" t="str">
        <f t="shared" si="16"/>
        <v xml:space="preserve"> </v>
      </c>
      <c r="I100" s="7" t="str">
        <f t="shared" si="17"/>
        <v xml:space="preserve"> </v>
      </c>
      <c r="K100" s="1">
        <f>IF(OR(E100&lt;0,E100=" "),+'Existing Bldg Comparison'!$C$17/$F$10,-E100+'Existing Bldg Comparison'!$C$17/$F$10-H100)</f>
        <v>40000</v>
      </c>
      <c r="L100" s="16">
        <f t="shared" si="18"/>
        <v>82</v>
      </c>
      <c r="M100" s="7">
        <f t="shared" si="19"/>
        <v>2595516.2156426022</v>
      </c>
      <c r="N100" s="9" t="str">
        <f>IF(AND(M100&gt;0,M99&lt;0),L100-((M100/'Existing Bldg Comparison'!$C$17))," ")</f>
        <v xml:space="preserve"> </v>
      </c>
    </row>
    <row r="101" spans="2:14" ht="20.100000000000001" customHeight="1" x14ac:dyDescent="0.25">
      <c r="B101" s="1"/>
      <c r="C101" s="2">
        <f t="shared" si="11"/>
        <v>0</v>
      </c>
      <c r="D101" s="7" t="str">
        <f t="shared" si="12"/>
        <v xml:space="preserve"> </v>
      </c>
      <c r="E101" s="2" t="str">
        <f t="shared" si="13"/>
        <v xml:space="preserve"> </v>
      </c>
      <c r="F101" s="2" t="str">
        <f t="shared" si="14"/>
        <v xml:space="preserve"> </v>
      </c>
      <c r="G101" s="7" t="str">
        <f t="shared" si="15"/>
        <v xml:space="preserve"> </v>
      </c>
      <c r="H101" s="7" t="str">
        <f t="shared" si="16"/>
        <v xml:space="preserve"> </v>
      </c>
      <c r="I101" s="7" t="str">
        <f t="shared" si="17"/>
        <v xml:space="preserve"> </v>
      </c>
      <c r="K101" s="1">
        <f>IF(OR(E101&lt;0,E101=" "),+'Existing Bldg Comparison'!$C$17/$F$10,-E101+'Existing Bldg Comparison'!$C$17/$F$10-H101)</f>
        <v>40000</v>
      </c>
      <c r="L101" s="16">
        <f t="shared" si="18"/>
        <v>83</v>
      </c>
      <c r="M101" s="7">
        <f t="shared" si="19"/>
        <v>2635516.2156426022</v>
      </c>
      <c r="N101" s="9" t="str">
        <f>IF(AND(M101&gt;0,M100&lt;0),L101-((M101/'Existing Bldg Comparison'!$C$17))," ")</f>
        <v xml:space="preserve"> </v>
      </c>
    </row>
    <row r="102" spans="2:14" ht="20.100000000000001" customHeight="1" x14ac:dyDescent="0.25">
      <c r="B102" s="1"/>
      <c r="C102" s="2">
        <f t="shared" si="11"/>
        <v>0</v>
      </c>
      <c r="D102" s="7" t="str">
        <f t="shared" si="12"/>
        <v xml:space="preserve"> </v>
      </c>
      <c r="E102" s="2" t="str">
        <f t="shared" si="13"/>
        <v xml:space="preserve"> </v>
      </c>
      <c r="F102" s="2" t="str">
        <f t="shared" si="14"/>
        <v xml:space="preserve"> </v>
      </c>
      <c r="G102" s="7" t="str">
        <f t="shared" si="15"/>
        <v xml:space="preserve"> </v>
      </c>
      <c r="H102" s="7" t="str">
        <f t="shared" si="16"/>
        <v xml:space="preserve"> </v>
      </c>
      <c r="I102" s="7" t="str">
        <f t="shared" si="17"/>
        <v xml:space="preserve"> </v>
      </c>
      <c r="K102" s="1">
        <f>IF(OR(E102&lt;0,E102=" "),+'Existing Bldg Comparison'!$C$17/$F$10,-E102+'Existing Bldg Comparison'!$C$17/$F$10-H102)</f>
        <v>40000</v>
      </c>
      <c r="L102" s="16">
        <f t="shared" si="18"/>
        <v>84</v>
      </c>
      <c r="M102" s="7">
        <f t="shared" si="19"/>
        <v>2675516.2156426022</v>
      </c>
      <c r="N102" s="9" t="str">
        <f>IF(AND(M102&gt;0,M101&lt;0),L102-((M102/'Existing Bldg Comparison'!$C$17))," ")</f>
        <v xml:space="preserve"> </v>
      </c>
    </row>
    <row r="103" spans="2:14" ht="20.100000000000001" customHeight="1" x14ac:dyDescent="0.25">
      <c r="B103" s="1"/>
      <c r="C103" s="2">
        <f t="shared" si="11"/>
        <v>0</v>
      </c>
      <c r="D103" s="7" t="str">
        <f t="shared" si="12"/>
        <v xml:space="preserve"> </v>
      </c>
      <c r="E103" s="2" t="str">
        <f t="shared" si="13"/>
        <v xml:space="preserve"> </v>
      </c>
      <c r="F103" s="2" t="str">
        <f t="shared" si="14"/>
        <v xml:space="preserve"> </v>
      </c>
      <c r="G103" s="7" t="str">
        <f t="shared" si="15"/>
        <v xml:space="preserve"> </v>
      </c>
      <c r="H103" s="7" t="str">
        <f t="shared" si="16"/>
        <v xml:space="preserve"> </v>
      </c>
      <c r="I103" s="7" t="str">
        <f t="shared" si="17"/>
        <v xml:space="preserve"> </v>
      </c>
      <c r="K103" s="1">
        <f>IF(OR(E103&lt;0,E103=" "),+'Existing Bldg Comparison'!$C$17/$F$10,-E103+'Existing Bldg Comparison'!$C$17/$F$10-H103)</f>
        <v>40000</v>
      </c>
      <c r="L103" s="16">
        <f t="shared" si="18"/>
        <v>85</v>
      </c>
      <c r="M103" s="7">
        <f t="shared" si="19"/>
        <v>2715516.2156426022</v>
      </c>
      <c r="N103" s="9" t="str">
        <f>IF(AND(M103&gt;0,M102&lt;0),L103-((M103/'Existing Bldg Comparison'!$C$17))," ")</f>
        <v xml:space="preserve"> </v>
      </c>
    </row>
    <row r="104" spans="2:14" ht="20.100000000000001" customHeight="1" x14ac:dyDescent="0.25">
      <c r="B104" s="1"/>
      <c r="C104" s="2">
        <f t="shared" si="11"/>
        <v>0</v>
      </c>
      <c r="D104" s="7" t="str">
        <f t="shared" si="12"/>
        <v xml:space="preserve"> </v>
      </c>
      <c r="E104" s="2" t="str">
        <f t="shared" si="13"/>
        <v xml:space="preserve"> </v>
      </c>
      <c r="F104" s="2" t="str">
        <f t="shared" si="14"/>
        <v xml:space="preserve"> </v>
      </c>
      <c r="G104" s="7" t="str">
        <f t="shared" si="15"/>
        <v xml:space="preserve"> </v>
      </c>
      <c r="H104" s="7" t="str">
        <f t="shared" si="16"/>
        <v xml:space="preserve"> </v>
      </c>
      <c r="I104" s="7" t="str">
        <f t="shared" si="17"/>
        <v xml:space="preserve"> </v>
      </c>
      <c r="K104" s="1">
        <f>IF(OR(E104&lt;0,E104=" "),+'Existing Bldg Comparison'!$C$17/$F$10,-E104+'Existing Bldg Comparison'!$C$17/$F$10-H104)</f>
        <v>40000</v>
      </c>
      <c r="L104" s="16">
        <f t="shared" si="18"/>
        <v>86</v>
      </c>
      <c r="M104" s="7">
        <f t="shared" si="19"/>
        <v>2755516.2156426022</v>
      </c>
      <c r="N104" s="9" t="str">
        <f>IF(AND(M104&gt;0,M103&lt;0),L104-((M104/'Existing Bldg Comparison'!$C$17))," ")</f>
        <v xml:space="preserve"> </v>
      </c>
    </row>
    <row r="105" spans="2:14" ht="20.100000000000001" customHeight="1" x14ac:dyDescent="0.25">
      <c r="B105" s="1"/>
      <c r="C105" s="2">
        <f t="shared" si="11"/>
        <v>0</v>
      </c>
      <c r="D105" s="7" t="str">
        <f t="shared" si="12"/>
        <v xml:space="preserve"> </v>
      </c>
      <c r="E105" s="2" t="str">
        <f t="shared" si="13"/>
        <v xml:space="preserve"> </v>
      </c>
      <c r="F105" s="2" t="str">
        <f t="shared" si="14"/>
        <v xml:space="preserve"> </v>
      </c>
      <c r="G105" s="7" t="str">
        <f t="shared" si="15"/>
        <v xml:space="preserve"> </v>
      </c>
      <c r="H105" s="7" t="str">
        <f t="shared" si="16"/>
        <v xml:space="preserve"> </v>
      </c>
      <c r="I105" s="7" t="str">
        <f t="shared" si="17"/>
        <v xml:space="preserve"> </v>
      </c>
      <c r="K105" s="1">
        <f>IF(OR(E105&lt;0,E105=" "),+'Existing Bldg Comparison'!$C$17/$F$10,-E105+'Existing Bldg Comparison'!$C$17/$F$10-H105)</f>
        <v>40000</v>
      </c>
      <c r="L105" s="16">
        <f t="shared" si="18"/>
        <v>87</v>
      </c>
      <c r="M105" s="7">
        <f t="shared" si="19"/>
        <v>2795516.2156426022</v>
      </c>
      <c r="N105" s="9" t="str">
        <f>IF(AND(M105&gt;0,M104&lt;0),L105-((M105/'Existing Bldg Comparison'!$C$17))," ")</f>
        <v xml:space="preserve"> </v>
      </c>
    </row>
    <row r="106" spans="2:14" ht="20.100000000000001" customHeight="1" x14ac:dyDescent="0.25">
      <c r="B106" s="1"/>
      <c r="C106" s="2">
        <f t="shared" si="11"/>
        <v>0</v>
      </c>
      <c r="D106" s="7" t="str">
        <f t="shared" si="12"/>
        <v xml:space="preserve"> </v>
      </c>
      <c r="E106" s="2" t="str">
        <f t="shared" si="13"/>
        <v xml:space="preserve"> </v>
      </c>
      <c r="F106" s="2" t="str">
        <f t="shared" si="14"/>
        <v xml:space="preserve"> </v>
      </c>
      <c r="G106" s="7" t="str">
        <f t="shared" si="15"/>
        <v xml:space="preserve"> </v>
      </c>
      <c r="H106" s="7" t="str">
        <f t="shared" si="16"/>
        <v xml:space="preserve"> </v>
      </c>
      <c r="I106" s="7" t="str">
        <f t="shared" si="17"/>
        <v xml:space="preserve"> </v>
      </c>
      <c r="K106" s="1">
        <f>IF(OR(E106&lt;0,E106=" "),+'Existing Bldg Comparison'!$C$17/$F$10,-E106+'Existing Bldg Comparison'!$C$17/$F$10-H106)</f>
        <v>40000</v>
      </c>
      <c r="L106" s="16">
        <f t="shared" si="18"/>
        <v>88</v>
      </c>
      <c r="M106" s="7">
        <f t="shared" si="19"/>
        <v>2835516.2156426022</v>
      </c>
      <c r="N106" s="9" t="str">
        <f>IF(AND(M106&gt;0,M105&lt;0),L106-((M106/'Existing Bldg Comparison'!$C$17))," ")</f>
        <v xml:space="preserve"> </v>
      </c>
    </row>
    <row r="107" spans="2:14" ht="20.100000000000001" customHeight="1" x14ac:dyDescent="0.25">
      <c r="B107" s="1"/>
      <c r="C107" s="2">
        <f t="shared" si="11"/>
        <v>0</v>
      </c>
      <c r="D107" s="7" t="str">
        <f t="shared" si="12"/>
        <v xml:space="preserve"> </v>
      </c>
      <c r="E107" s="2" t="str">
        <f t="shared" si="13"/>
        <v xml:space="preserve"> </v>
      </c>
      <c r="F107" s="2" t="str">
        <f t="shared" si="14"/>
        <v xml:space="preserve"> </v>
      </c>
      <c r="G107" s="7" t="str">
        <f t="shared" si="15"/>
        <v xml:space="preserve"> </v>
      </c>
      <c r="H107" s="7" t="str">
        <f t="shared" si="16"/>
        <v xml:space="preserve"> </v>
      </c>
      <c r="I107" s="7" t="str">
        <f t="shared" si="17"/>
        <v xml:space="preserve"> </v>
      </c>
      <c r="K107" s="1">
        <f>IF(OR(E107&lt;0,E107=" "),+'Existing Bldg Comparison'!$C$17/$F$10,-E107+'Existing Bldg Comparison'!$C$17/$F$10-H107)</f>
        <v>40000</v>
      </c>
      <c r="L107" s="16">
        <f t="shared" si="18"/>
        <v>89</v>
      </c>
      <c r="M107" s="7">
        <f t="shared" si="19"/>
        <v>2875516.2156426022</v>
      </c>
      <c r="N107" s="9" t="str">
        <f>IF(AND(M107&gt;0,M106&lt;0),L107-((M107/'Existing Bldg Comparison'!$C$17))," ")</f>
        <v xml:space="preserve"> </v>
      </c>
    </row>
    <row r="108" spans="2:14" ht="20.100000000000001" customHeight="1" x14ac:dyDescent="0.25">
      <c r="B108" s="1"/>
      <c r="C108" s="2">
        <f t="shared" si="11"/>
        <v>0</v>
      </c>
      <c r="D108" s="7" t="str">
        <f t="shared" si="12"/>
        <v xml:space="preserve"> </v>
      </c>
      <c r="E108" s="2" t="str">
        <f t="shared" si="13"/>
        <v xml:space="preserve"> </v>
      </c>
      <c r="F108" s="2" t="str">
        <f t="shared" si="14"/>
        <v xml:space="preserve"> </v>
      </c>
      <c r="G108" s="7" t="str">
        <f t="shared" si="15"/>
        <v xml:space="preserve"> </v>
      </c>
      <c r="H108" s="7" t="str">
        <f t="shared" si="16"/>
        <v xml:space="preserve"> </v>
      </c>
      <c r="I108" s="7" t="str">
        <f t="shared" si="17"/>
        <v xml:space="preserve"> </v>
      </c>
      <c r="K108" s="1">
        <f>IF(OR(E108&lt;0,E108=" "),+'Existing Bldg Comparison'!$C$17/$F$10,-E108+'Existing Bldg Comparison'!$C$17/$F$10-H108)</f>
        <v>40000</v>
      </c>
      <c r="L108" s="16">
        <f t="shared" si="18"/>
        <v>90</v>
      </c>
      <c r="M108" s="7">
        <f t="shared" si="19"/>
        <v>2915516.2156426022</v>
      </c>
      <c r="N108" s="9" t="str">
        <f>IF(AND(M108&gt;0,M107&lt;0),L108-((M108/'Existing Bldg Comparison'!$C$17))," ")</f>
        <v xml:space="preserve"> </v>
      </c>
    </row>
    <row r="109" spans="2:14" ht="20.100000000000001" customHeight="1" x14ac:dyDescent="0.25">
      <c r="B109" s="1"/>
      <c r="C109" s="2">
        <f t="shared" si="11"/>
        <v>0</v>
      </c>
      <c r="D109" s="7" t="str">
        <f t="shared" si="12"/>
        <v xml:space="preserve"> </v>
      </c>
      <c r="E109" s="2" t="str">
        <f t="shared" si="13"/>
        <v xml:space="preserve"> </v>
      </c>
      <c r="F109" s="2" t="str">
        <f t="shared" si="14"/>
        <v xml:space="preserve"> </v>
      </c>
      <c r="G109" s="7" t="str">
        <f t="shared" si="15"/>
        <v xml:space="preserve"> </v>
      </c>
      <c r="H109" s="7" t="str">
        <f t="shared" si="16"/>
        <v xml:space="preserve"> </v>
      </c>
      <c r="I109" s="7" t="str">
        <f t="shared" si="17"/>
        <v xml:space="preserve"> </v>
      </c>
      <c r="K109" s="1">
        <f>IF(OR(E109&lt;0,E109=" "),+'Existing Bldg Comparison'!$C$17/$F$10,-E109+'Existing Bldg Comparison'!$C$17/$F$10-H109)</f>
        <v>40000</v>
      </c>
      <c r="L109" s="16">
        <f t="shared" si="18"/>
        <v>91</v>
      </c>
      <c r="M109" s="7">
        <f t="shared" si="19"/>
        <v>2955516.2156426022</v>
      </c>
      <c r="N109" s="9" t="str">
        <f>IF(AND(M109&gt;0,M108&lt;0),L109-((M109/'Existing Bldg Comparison'!$C$17))," ")</f>
        <v xml:space="preserve"> </v>
      </c>
    </row>
    <row r="110" spans="2:14" ht="20.100000000000001" customHeight="1" x14ac:dyDescent="0.25">
      <c r="B110" s="1"/>
      <c r="C110" s="2">
        <f t="shared" si="11"/>
        <v>0</v>
      </c>
      <c r="D110" s="7" t="str">
        <f t="shared" si="12"/>
        <v xml:space="preserve"> </v>
      </c>
      <c r="E110" s="2" t="str">
        <f t="shared" si="13"/>
        <v xml:space="preserve"> </v>
      </c>
      <c r="F110" s="2" t="str">
        <f t="shared" si="14"/>
        <v xml:space="preserve"> </v>
      </c>
      <c r="G110" s="7" t="str">
        <f t="shared" si="15"/>
        <v xml:space="preserve"> </v>
      </c>
      <c r="H110" s="7" t="str">
        <f t="shared" si="16"/>
        <v xml:space="preserve"> </v>
      </c>
      <c r="I110" s="7" t="str">
        <f t="shared" si="17"/>
        <v xml:space="preserve"> </v>
      </c>
      <c r="K110" s="1">
        <f>IF(OR(E110&lt;0,E110=" "),+'Existing Bldg Comparison'!$C$17/$F$10,-E110+'Existing Bldg Comparison'!$C$17/$F$10-H110)</f>
        <v>40000</v>
      </c>
      <c r="L110" s="16">
        <f t="shared" si="18"/>
        <v>92</v>
      </c>
      <c r="M110" s="7">
        <f t="shared" si="19"/>
        <v>2995516.2156426022</v>
      </c>
      <c r="N110" s="9" t="str">
        <f>IF(AND(M110&gt;0,M109&lt;0),L110-((M110/'Existing Bldg Comparison'!$C$17))," ")</f>
        <v xml:space="preserve"> </v>
      </c>
    </row>
    <row r="111" spans="2:14" ht="20.100000000000001" customHeight="1" x14ac:dyDescent="0.25">
      <c r="B111" s="1"/>
      <c r="C111" s="2">
        <f t="shared" si="11"/>
        <v>0</v>
      </c>
      <c r="D111" s="7" t="str">
        <f t="shared" si="12"/>
        <v xml:space="preserve"> </v>
      </c>
      <c r="E111" s="2" t="str">
        <f t="shared" si="13"/>
        <v xml:space="preserve"> </v>
      </c>
      <c r="F111" s="2" t="str">
        <f t="shared" si="14"/>
        <v xml:space="preserve"> </v>
      </c>
      <c r="G111" s="7" t="str">
        <f t="shared" si="15"/>
        <v xml:space="preserve"> </v>
      </c>
      <c r="H111" s="7" t="str">
        <f t="shared" si="16"/>
        <v xml:space="preserve"> </v>
      </c>
      <c r="I111" s="7" t="str">
        <f t="shared" si="17"/>
        <v xml:space="preserve"> </v>
      </c>
      <c r="K111" s="1">
        <f>IF(OR(E111&lt;0,E111=" "),+'Existing Bldg Comparison'!$C$17/$F$10,-E111+'Existing Bldg Comparison'!$C$17/$F$10-H111)</f>
        <v>40000</v>
      </c>
      <c r="L111" s="16">
        <f t="shared" si="18"/>
        <v>93</v>
      </c>
      <c r="M111" s="7">
        <f t="shared" si="19"/>
        <v>3035516.2156426022</v>
      </c>
      <c r="N111" s="9" t="str">
        <f>IF(AND(M111&gt;0,M110&lt;0),L111-((M111/'Existing Bldg Comparison'!$C$17))," ")</f>
        <v xml:space="preserve"> </v>
      </c>
    </row>
    <row r="112" spans="2:14" ht="20.100000000000001" customHeight="1" x14ac:dyDescent="0.25">
      <c r="B112" s="1"/>
      <c r="C112" s="2">
        <f t="shared" si="11"/>
        <v>0</v>
      </c>
      <c r="D112" s="7" t="str">
        <f t="shared" si="12"/>
        <v xml:space="preserve"> </v>
      </c>
      <c r="E112" s="2" t="str">
        <f t="shared" si="13"/>
        <v xml:space="preserve"> </v>
      </c>
      <c r="F112" s="2" t="str">
        <f t="shared" si="14"/>
        <v xml:space="preserve"> </v>
      </c>
      <c r="G112" s="7" t="str">
        <f t="shared" si="15"/>
        <v xml:space="preserve"> </v>
      </c>
      <c r="H112" s="7" t="str">
        <f t="shared" si="16"/>
        <v xml:space="preserve"> </v>
      </c>
      <c r="I112" s="7" t="str">
        <f t="shared" si="17"/>
        <v xml:space="preserve"> </v>
      </c>
      <c r="K112" s="1">
        <f>IF(OR(E112&lt;0,E112=" "),+'Existing Bldg Comparison'!$C$17/$F$10,-E112+'Existing Bldg Comparison'!$C$17/$F$10-H112)</f>
        <v>40000</v>
      </c>
      <c r="L112" s="16">
        <f t="shared" si="18"/>
        <v>94</v>
      </c>
      <c r="M112" s="7">
        <f t="shared" si="19"/>
        <v>3075516.2156426022</v>
      </c>
      <c r="N112" s="9" t="str">
        <f>IF(AND(M112&gt;0,M111&lt;0),L112-((M112/'Existing Bldg Comparison'!$C$17))," ")</f>
        <v xml:space="preserve"> </v>
      </c>
    </row>
    <row r="113" spans="2:14" ht="20.100000000000001" customHeight="1" x14ac:dyDescent="0.25">
      <c r="B113" s="1"/>
      <c r="C113" s="2">
        <f t="shared" si="11"/>
        <v>0</v>
      </c>
      <c r="D113" s="7" t="str">
        <f t="shared" si="12"/>
        <v xml:space="preserve"> </v>
      </c>
      <c r="E113" s="2" t="str">
        <f t="shared" si="13"/>
        <v xml:space="preserve"> </v>
      </c>
      <c r="F113" s="2" t="str">
        <f t="shared" si="14"/>
        <v xml:space="preserve"> </v>
      </c>
      <c r="G113" s="7" t="str">
        <f t="shared" si="15"/>
        <v xml:space="preserve"> </v>
      </c>
      <c r="H113" s="7" t="str">
        <f t="shared" si="16"/>
        <v xml:space="preserve"> </v>
      </c>
      <c r="I113" s="7" t="str">
        <f t="shared" si="17"/>
        <v xml:space="preserve"> </v>
      </c>
      <c r="K113" s="1">
        <f>IF(OR(E113&lt;0,E113=" "),+'Existing Bldg Comparison'!$C$17/$F$10,-E113+'Existing Bldg Comparison'!$C$17/$F$10-H113)</f>
        <v>40000</v>
      </c>
      <c r="L113" s="16">
        <f t="shared" si="18"/>
        <v>95</v>
      </c>
      <c r="M113" s="7">
        <f t="shared" si="19"/>
        <v>3115516.2156426022</v>
      </c>
      <c r="N113" s="9" t="str">
        <f>IF(AND(M113&gt;0,M112&lt;0),L113-((M113/'Existing Bldg Comparison'!$C$17))," ")</f>
        <v xml:space="preserve"> </v>
      </c>
    </row>
    <row r="114" spans="2:14" ht="20.100000000000001" customHeight="1" x14ac:dyDescent="0.25">
      <c r="B114" s="1"/>
      <c r="C114" s="2">
        <f t="shared" si="11"/>
        <v>0</v>
      </c>
      <c r="D114" s="7" t="str">
        <f t="shared" si="12"/>
        <v xml:space="preserve"> </v>
      </c>
      <c r="E114" s="2" t="str">
        <f t="shared" si="13"/>
        <v xml:space="preserve"> </v>
      </c>
      <c r="F114" s="2" t="str">
        <f t="shared" si="14"/>
        <v xml:space="preserve"> </v>
      </c>
      <c r="G114" s="7" t="str">
        <f t="shared" si="15"/>
        <v xml:space="preserve"> </v>
      </c>
      <c r="H114" s="7" t="str">
        <f t="shared" si="16"/>
        <v xml:space="preserve"> </v>
      </c>
      <c r="I114" s="7" t="str">
        <f t="shared" si="17"/>
        <v xml:space="preserve"> </v>
      </c>
      <c r="K114" s="1">
        <f>IF(OR(E114&lt;0,E114=" "),+'Existing Bldg Comparison'!$C$17/$F$10,-E114+'Existing Bldg Comparison'!$C$17/$F$10-H114)</f>
        <v>40000</v>
      </c>
      <c r="L114" s="16">
        <f t="shared" si="18"/>
        <v>96</v>
      </c>
      <c r="M114" s="7">
        <f t="shared" si="19"/>
        <v>3155516.2156426022</v>
      </c>
      <c r="N114" s="9" t="str">
        <f>IF(AND(M114&gt;0,M113&lt;0),L114-((M114/'Existing Bldg Comparison'!$C$17))," ")</f>
        <v xml:space="preserve"> </v>
      </c>
    </row>
    <row r="115" spans="2:14" ht="20.100000000000001" customHeight="1" x14ac:dyDescent="0.25">
      <c r="B115" s="1"/>
      <c r="C115" s="2">
        <f t="shared" si="11"/>
        <v>0</v>
      </c>
      <c r="D115" s="7" t="str">
        <f t="shared" si="12"/>
        <v xml:space="preserve"> </v>
      </c>
      <c r="E115" s="2" t="str">
        <f t="shared" si="13"/>
        <v xml:space="preserve"> </v>
      </c>
      <c r="F115" s="2" t="str">
        <f t="shared" si="14"/>
        <v xml:space="preserve"> </v>
      </c>
      <c r="G115" s="7" t="str">
        <f t="shared" si="15"/>
        <v xml:space="preserve"> </v>
      </c>
      <c r="H115" s="7" t="str">
        <f t="shared" si="16"/>
        <v xml:space="preserve"> </v>
      </c>
      <c r="I115" s="7" t="str">
        <f t="shared" si="17"/>
        <v xml:space="preserve"> </v>
      </c>
      <c r="K115" s="1">
        <f>IF(OR(E115&lt;0,E115=" "),+'Existing Bldg Comparison'!$C$17/$F$10,-E115+'Existing Bldg Comparison'!$C$17/$F$10-H115)</f>
        <v>40000</v>
      </c>
      <c r="L115" s="16">
        <f t="shared" si="18"/>
        <v>97</v>
      </c>
      <c r="M115" s="7">
        <f t="shared" si="19"/>
        <v>3195516.2156426022</v>
      </c>
      <c r="N115" s="9" t="str">
        <f>IF(AND(M115&gt;0,M114&lt;0),L115-((M115/'Existing Bldg Comparison'!$C$17))," ")</f>
        <v xml:space="preserve"> </v>
      </c>
    </row>
    <row r="116" spans="2:14" ht="20.100000000000001" customHeight="1" x14ac:dyDescent="0.25">
      <c r="B116" s="1"/>
      <c r="C116" s="2">
        <f t="shared" si="11"/>
        <v>0</v>
      </c>
      <c r="D116" s="7" t="str">
        <f t="shared" si="12"/>
        <v xml:space="preserve"> </v>
      </c>
      <c r="E116" s="2" t="str">
        <f t="shared" si="13"/>
        <v xml:space="preserve"> </v>
      </c>
      <c r="F116" s="2" t="str">
        <f t="shared" si="14"/>
        <v xml:space="preserve"> </v>
      </c>
      <c r="G116" s="7" t="str">
        <f t="shared" si="15"/>
        <v xml:space="preserve"> </v>
      </c>
      <c r="H116" s="7" t="str">
        <f t="shared" si="16"/>
        <v xml:space="preserve"> </v>
      </c>
      <c r="I116" s="7" t="str">
        <f t="shared" si="17"/>
        <v xml:space="preserve"> </v>
      </c>
      <c r="K116" s="1">
        <f>IF(OR(E116&lt;0,E116=" "),+'Existing Bldg Comparison'!$C$17/$F$10,-E116+'Existing Bldg Comparison'!$C$17/$F$10-H116)</f>
        <v>40000</v>
      </c>
      <c r="L116" s="16">
        <f t="shared" si="18"/>
        <v>98</v>
      </c>
      <c r="M116" s="7">
        <f t="shared" si="19"/>
        <v>3235516.2156426022</v>
      </c>
      <c r="N116" s="9" t="str">
        <f>IF(AND(M116&gt;0,M115&lt;0),L116-((M116/'Existing Bldg Comparison'!$C$17))," ")</f>
        <v xml:space="preserve"> </v>
      </c>
    </row>
    <row r="117" spans="2:14" ht="20.100000000000001" customHeight="1" x14ac:dyDescent="0.25">
      <c r="B117" s="1"/>
      <c r="C117" s="2">
        <f t="shared" si="11"/>
        <v>0</v>
      </c>
      <c r="D117" s="7" t="str">
        <f t="shared" si="12"/>
        <v xml:space="preserve"> </v>
      </c>
      <c r="E117" s="2" t="str">
        <f t="shared" si="13"/>
        <v xml:space="preserve"> </v>
      </c>
      <c r="F117" s="2" t="str">
        <f t="shared" si="14"/>
        <v xml:space="preserve"> </v>
      </c>
      <c r="G117" s="7" t="str">
        <f t="shared" si="15"/>
        <v xml:space="preserve"> </v>
      </c>
      <c r="H117" s="7" t="str">
        <f t="shared" si="16"/>
        <v xml:space="preserve"> </v>
      </c>
      <c r="I117" s="7" t="str">
        <f t="shared" si="17"/>
        <v xml:space="preserve"> </v>
      </c>
      <c r="K117" s="1">
        <f>IF(OR(E117&lt;0,E117=" "),+'Existing Bldg Comparison'!$C$17/$F$10,-E117+'Existing Bldg Comparison'!$C$17/$F$10-H117)</f>
        <v>40000</v>
      </c>
      <c r="L117" s="16">
        <f t="shared" si="18"/>
        <v>99</v>
      </c>
      <c r="M117" s="7">
        <f t="shared" si="19"/>
        <v>3275516.2156426022</v>
      </c>
      <c r="N117" s="9" t="str">
        <f>IF(AND(M117&gt;0,M116&lt;0),L117-((M117/'Existing Bldg Comparison'!$C$17))," ")</f>
        <v xml:space="preserve"> </v>
      </c>
    </row>
    <row r="118" spans="2:14" ht="20.100000000000001" customHeight="1" x14ac:dyDescent="0.25">
      <c r="B118" s="1"/>
      <c r="C118" s="2">
        <f t="shared" si="11"/>
        <v>0</v>
      </c>
      <c r="D118" s="7" t="str">
        <f t="shared" si="12"/>
        <v xml:space="preserve"> </v>
      </c>
      <c r="E118" s="2" t="str">
        <f t="shared" si="13"/>
        <v xml:space="preserve"> </v>
      </c>
      <c r="F118" s="2" t="str">
        <f t="shared" si="14"/>
        <v xml:space="preserve"> </v>
      </c>
      <c r="G118" s="7" t="str">
        <f t="shared" si="15"/>
        <v xml:space="preserve"> </v>
      </c>
      <c r="H118" s="7" t="str">
        <f t="shared" si="16"/>
        <v xml:space="preserve"> </v>
      </c>
      <c r="I118" s="7" t="str">
        <f t="shared" si="17"/>
        <v xml:space="preserve"> </v>
      </c>
      <c r="K118" s="1">
        <f>IF(OR(E118&lt;0,E118=" "),+'Existing Bldg Comparison'!$C$17/$F$10,-E118+'Existing Bldg Comparison'!$C$17/$F$10-H118)</f>
        <v>40000</v>
      </c>
      <c r="L118" s="16">
        <f t="shared" si="18"/>
        <v>100</v>
      </c>
      <c r="M118" s="7">
        <f t="shared" si="19"/>
        <v>3315516.2156426022</v>
      </c>
      <c r="N118" s="9" t="str">
        <f>IF(AND(M118&gt;0,M117&lt;0),L118-((M118/'Existing Bldg Comparison'!$C$17))," ")</f>
        <v xml:space="preserve"> </v>
      </c>
    </row>
    <row r="119" spans="2:14" ht="20.100000000000001" customHeight="1" x14ac:dyDescent="0.25">
      <c r="B119" s="1"/>
      <c r="C119" s="2">
        <f t="shared" si="11"/>
        <v>0</v>
      </c>
      <c r="D119" s="7" t="str">
        <f t="shared" si="12"/>
        <v xml:space="preserve"> </v>
      </c>
      <c r="E119" s="2" t="str">
        <f t="shared" si="13"/>
        <v xml:space="preserve"> </v>
      </c>
      <c r="F119" s="2" t="str">
        <f t="shared" si="14"/>
        <v xml:space="preserve"> </v>
      </c>
      <c r="G119" s="7" t="str">
        <f t="shared" si="15"/>
        <v xml:space="preserve"> </v>
      </c>
      <c r="H119" s="7" t="str">
        <f t="shared" si="16"/>
        <v xml:space="preserve"> </v>
      </c>
      <c r="I119" s="7" t="str">
        <f t="shared" si="17"/>
        <v xml:space="preserve"> </v>
      </c>
      <c r="K119" s="1">
        <f>IF(OR(E119&lt;0,E119=" "),+'Existing Bldg Comparison'!$C$17/$F$10,-E119+'Existing Bldg Comparison'!$C$17/$F$10-H119)</f>
        <v>40000</v>
      </c>
      <c r="L119" s="16">
        <f t="shared" si="18"/>
        <v>101</v>
      </c>
      <c r="M119" s="7">
        <f t="shared" si="19"/>
        <v>3355516.2156426022</v>
      </c>
      <c r="N119" s="9" t="str">
        <f>IF(AND(M119&gt;0,M118&lt;0),L119-((M119/'Existing Bldg Comparison'!$C$17))," ")</f>
        <v xml:space="preserve"> </v>
      </c>
    </row>
    <row r="120" spans="2:14" ht="20.100000000000001" customHeight="1" x14ac:dyDescent="0.25">
      <c r="B120" s="1"/>
      <c r="C120" s="2">
        <f t="shared" si="11"/>
        <v>0</v>
      </c>
      <c r="D120" s="7" t="str">
        <f t="shared" si="12"/>
        <v xml:space="preserve"> </v>
      </c>
      <c r="E120" s="2" t="str">
        <f t="shared" si="13"/>
        <v xml:space="preserve"> </v>
      </c>
      <c r="F120" s="2" t="str">
        <f t="shared" si="14"/>
        <v xml:space="preserve"> </v>
      </c>
      <c r="G120" s="7" t="str">
        <f t="shared" si="15"/>
        <v xml:space="preserve"> </v>
      </c>
      <c r="H120" s="7" t="str">
        <f t="shared" si="16"/>
        <v xml:space="preserve"> </v>
      </c>
      <c r="I120" s="7" t="str">
        <f t="shared" si="17"/>
        <v xml:space="preserve"> </v>
      </c>
      <c r="K120" s="1">
        <f>IF(OR(E120&lt;0,E120=" "),+'Existing Bldg Comparison'!$C$17/$F$10,-E120+'Existing Bldg Comparison'!$C$17/$F$10-H120)</f>
        <v>40000</v>
      </c>
      <c r="L120" s="16">
        <f t="shared" si="18"/>
        <v>102</v>
      </c>
      <c r="M120" s="7">
        <f t="shared" si="19"/>
        <v>3395516.2156426022</v>
      </c>
      <c r="N120" s="9" t="str">
        <f>IF(AND(M120&gt;0,M119&lt;0),L120-((M120/'Existing Bldg Comparison'!$C$17))," ")</f>
        <v xml:space="preserve"> </v>
      </c>
    </row>
    <row r="121" spans="2:14" ht="20.100000000000001" customHeight="1" x14ac:dyDescent="0.25">
      <c r="B121" s="1"/>
      <c r="C121" s="2">
        <f t="shared" si="11"/>
        <v>0</v>
      </c>
      <c r="D121" s="7" t="str">
        <f t="shared" si="12"/>
        <v xml:space="preserve"> </v>
      </c>
      <c r="E121" s="2" t="str">
        <f t="shared" si="13"/>
        <v xml:space="preserve"> </v>
      </c>
      <c r="F121" s="2" t="str">
        <f t="shared" si="14"/>
        <v xml:space="preserve"> </v>
      </c>
      <c r="G121" s="7" t="str">
        <f t="shared" si="15"/>
        <v xml:space="preserve"> </v>
      </c>
      <c r="H121" s="7" t="str">
        <f t="shared" si="16"/>
        <v xml:space="preserve"> </v>
      </c>
      <c r="I121" s="7" t="str">
        <f t="shared" si="17"/>
        <v xml:space="preserve"> </v>
      </c>
      <c r="K121" s="1">
        <f>IF(OR(E121&lt;0,E121=" "),+'Existing Bldg Comparison'!$C$17/$F$10,-E121+'Existing Bldg Comparison'!$C$17/$F$10-H121)</f>
        <v>40000</v>
      </c>
      <c r="L121" s="16">
        <f t="shared" si="18"/>
        <v>103</v>
      </c>
      <c r="M121" s="7">
        <f t="shared" si="19"/>
        <v>3435516.2156426022</v>
      </c>
      <c r="N121" s="9" t="str">
        <f>IF(AND(M121&gt;0,M120&lt;0),L121-((M121/'Existing Bldg Comparison'!$C$17))," ")</f>
        <v xml:space="preserve"> </v>
      </c>
    </row>
    <row r="122" spans="2:14" ht="20.100000000000001" customHeight="1" x14ac:dyDescent="0.25">
      <c r="B122" s="1"/>
      <c r="C122" s="2">
        <f t="shared" si="11"/>
        <v>0</v>
      </c>
      <c r="D122" s="7" t="str">
        <f t="shared" si="12"/>
        <v xml:space="preserve"> </v>
      </c>
      <c r="E122" s="2" t="str">
        <f t="shared" si="13"/>
        <v xml:space="preserve"> </v>
      </c>
      <c r="F122" s="2" t="str">
        <f t="shared" si="14"/>
        <v xml:space="preserve"> </v>
      </c>
      <c r="G122" s="7" t="str">
        <f t="shared" si="15"/>
        <v xml:space="preserve"> </v>
      </c>
      <c r="H122" s="7" t="str">
        <f t="shared" si="16"/>
        <v xml:space="preserve"> </v>
      </c>
      <c r="I122" s="7" t="str">
        <f t="shared" si="17"/>
        <v xml:space="preserve"> </v>
      </c>
      <c r="K122" s="1">
        <f>IF(OR(E122&lt;0,E122=" "),+'Existing Bldg Comparison'!$C$17/$F$10,-E122+'Existing Bldg Comparison'!$C$17/$F$10-H122)</f>
        <v>40000</v>
      </c>
      <c r="L122" s="16">
        <f t="shared" si="18"/>
        <v>104</v>
      </c>
      <c r="M122" s="7">
        <f t="shared" si="19"/>
        <v>3475516.2156426022</v>
      </c>
      <c r="N122" s="9" t="str">
        <f>IF(AND(M122&gt;0,M121&lt;0),L122-((M122/'Existing Bldg Comparison'!$C$17))," ")</f>
        <v xml:space="preserve"> </v>
      </c>
    </row>
    <row r="123" spans="2:14" ht="20.100000000000001" customHeight="1" x14ac:dyDescent="0.25">
      <c r="B123" s="1"/>
      <c r="C123" s="2">
        <f t="shared" si="11"/>
        <v>0</v>
      </c>
      <c r="D123" s="7" t="str">
        <f t="shared" si="12"/>
        <v xml:space="preserve"> </v>
      </c>
      <c r="E123" s="2" t="str">
        <f t="shared" si="13"/>
        <v xml:space="preserve"> </v>
      </c>
      <c r="F123" s="2" t="str">
        <f t="shared" si="14"/>
        <v xml:space="preserve"> </v>
      </c>
      <c r="G123" s="7" t="str">
        <f t="shared" si="15"/>
        <v xml:space="preserve"> </v>
      </c>
      <c r="H123" s="7" t="str">
        <f t="shared" si="16"/>
        <v xml:space="preserve"> </v>
      </c>
      <c r="I123" s="7" t="str">
        <f t="shared" si="17"/>
        <v xml:space="preserve"> </v>
      </c>
      <c r="K123" s="1">
        <f>IF(OR(E123&lt;0,E123=" "),+'Existing Bldg Comparison'!$C$17/$F$10,-E123+'Existing Bldg Comparison'!$C$17/$F$10-H123)</f>
        <v>40000</v>
      </c>
      <c r="L123" s="16">
        <f t="shared" si="18"/>
        <v>105</v>
      </c>
      <c r="M123" s="7">
        <f t="shared" si="19"/>
        <v>3515516.2156426022</v>
      </c>
      <c r="N123" s="9" t="str">
        <f>IF(AND(M123&gt;0,M122&lt;0),L123-((M123/'Existing Bldg Comparison'!$C$17))," ")</f>
        <v xml:space="preserve"> </v>
      </c>
    </row>
    <row r="124" spans="2:14" ht="20.100000000000001" customHeight="1" x14ac:dyDescent="0.25">
      <c r="B124" s="1"/>
      <c r="C124" s="2">
        <f t="shared" si="11"/>
        <v>0</v>
      </c>
      <c r="D124" s="7" t="str">
        <f t="shared" si="12"/>
        <v xml:space="preserve"> </v>
      </c>
      <c r="E124" s="2" t="str">
        <f t="shared" si="13"/>
        <v xml:space="preserve"> </v>
      </c>
      <c r="F124" s="2" t="str">
        <f t="shared" si="14"/>
        <v xml:space="preserve"> </v>
      </c>
      <c r="G124" s="7" t="str">
        <f t="shared" si="15"/>
        <v xml:space="preserve"> </v>
      </c>
      <c r="H124" s="7" t="str">
        <f t="shared" si="16"/>
        <v xml:space="preserve"> </v>
      </c>
      <c r="I124" s="7" t="str">
        <f t="shared" si="17"/>
        <v xml:space="preserve"> </v>
      </c>
      <c r="K124" s="1">
        <f>IF(OR(E124&lt;0,E124=" "),+'Existing Bldg Comparison'!$C$17/$F$10,-E124+'Existing Bldg Comparison'!$C$17/$F$10-H124)</f>
        <v>40000</v>
      </c>
      <c r="L124" s="16">
        <f t="shared" si="18"/>
        <v>106</v>
      </c>
      <c r="M124" s="7">
        <f t="shared" si="19"/>
        <v>3555516.2156426022</v>
      </c>
      <c r="N124" s="9" t="str">
        <f>IF(AND(M124&gt;0,M123&lt;0),L124-((M124/'Existing Bldg Comparison'!$C$17))," ")</f>
        <v xml:space="preserve"> </v>
      </c>
    </row>
    <row r="125" spans="2:14" ht="20.100000000000001" customHeight="1" x14ac:dyDescent="0.25">
      <c r="B125" s="1"/>
      <c r="C125" s="2">
        <f t="shared" si="11"/>
        <v>0</v>
      </c>
      <c r="D125" s="7" t="str">
        <f t="shared" si="12"/>
        <v xml:space="preserve"> </v>
      </c>
      <c r="E125" s="2" t="str">
        <f t="shared" si="13"/>
        <v xml:space="preserve"> </v>
      </c>
      <c r="F125" s="2" t="str">
        <f t="shared" si="14"/>
        <v xml:space="preserve"> </v>
      </c>
      <c r="G125" s="7" t="str">
        <f t="shared" si="15"/>
        <v xml:space="preserve"> </v>
      </c>
      <c r="H125" s="7" t="str">
        <f t="shared" si="16"/>
        <v xml:space="preserve"> </v>
      </c>
      <c r="I125" s="7" t="str">
        <f t="shared" si="17"/>
        <v xml:space="preserve"> </v>
      </c>
      <c r="K125" s="1">
        <f>IF(OR(E125&lt;0,E125=" "),+'Existing Bldg Comparison'!$C$17/$F$10,-E125+'Existing Bldg Comparison'!$C$17/$F$10-H125)</f>
        <v>40000</v>
      </c>
      <c r="L125" s="16">
        <f t="shared" si="18"/>
        <v>107</v>
      </c>
      <c r="M125" s="7">
        <f t="shared" si="19"/>
        <v>3595516.2156426022</v>
      </c>
      <c r="N125" s="9" t="str">
        <f>IF(AND(M125&gt;0,M124&lt;0),L125-((M125/'Existing Bldg Comparison'!$C$17))," ")</f>
        <v xml:space="preserve"> </v>
      </c>
    </row>
    <row r="126" spans="2:14" ht="20.100000000000001" customHeight="1" x14ac:dyDescent="0.25">
      <c r="B126" s="1"/>
      <c r="C126" s="2">
        <f t="shared" si="11"/>
        <v>0</v>
      </c>
      <c r="D126" s="7" t="str">
        <f t="shared" si="12"/>
        <v xml:space="preserve"> </v>
      </c>
      <c r="E126" s="2" t="str">
        <f t="shared" si="13"/>
        <v xml:space="preserve"> </v>
      </c>
      <c r="F126" s="2" t="str">
        <f t="shared" si="14"/>
        <v xml:space="preserve"> </v>
      </c>
      <c r="G126" s="7" t="str">
        <f t="shared" si="15"/>
        <v xml:space="preserve"> </v>
      </c>
      <c r="H126" s="7" t="str">
        <f t="shared" si="16"/>
        <v xml:space="preserve"> </v>
      </c>
      <c r="I126" s="7" t="str">
        <f t="shared" si="17"/>
        <v xml:space="preserve"> </v>
      </c>
      <c r="K126" s="1">
        <f>IF(OR(E126&lt;0,E126=" "),+'Existing Bldg Comparison'!$C$17/$F$10,-E126+'Existing Bldg Comparison'!$C$17/$F$10-H126)</f>
        <v>40000</v>
      </c>
      <c r="L126" s="16">
        <f t="shared" si="18"/>
        <v>108</v>
      </c>
      <c r="M126" s="7">
        <f t="shared" si="19"/>
        <v>3635516.2156426022</v>
      </c>
      <c r="N126" s="9" t="str">
        <f>IF(AND(M126&gt;0,M125&lt;0),L126-((M126/'Existing Bldg Comparison'!$C$17))," ")</f>
        <v xml:space="preserve"> </v>
      </c>
    </row>
    <row r="127" spans="2:14" ht="20.100000000000001" customHeight="1" x14ac:dyDescent="0.25">
      <c r="B127" s="1"/>
      <c r="C127" s="2">
        <f t="shared" si="11"/>
        <v>0</v>
      </c>
      <c r="D127" s="7" t="str">
        <f t="shared" si="12"/>
        <v xml:space="preserve"> </v>
      </c>
      <c r="E127" s="2" t="str">
        <f t="shared" si="13"/>
        <v xml:space="preserve"> </v>
      </c>
      <c r="F127" s="2" t="str">
        <f t="shared" si="14"/>
        <v xml:space="preserve"> </v>
      </c>
      <c r="G127" s="7" t="str">
        <f t="shared" si="15"/>
        <v xml:space="preserve"> </v>
      </c>
      <c r="H127" s="7" t="str">
        <f t="shared" si="16"/>
        <v xml:space="preserve"> </v>
      </c>
      <c r="I127" s="7" t="str">
        <f t="shared" si="17"/>
        <v xml:space="preserve"> </v>
      </c>
      <c r="K127" s="1">
        <f>IF(OR(E127&lt;0,E127=" "),+'Existing Bldg Comparison'!$C$17/$F$10,-E127+'Existing Bldg Comparison'!$C$17/$F$10-H127)</f>
        <v>40000</v>
      </c>
      <c r="L127" s="16">
        <f t="shared" si="18"/>
        <v>109</v>
      </c>
      <c r="M127" s="7">
        <f t="shared" si="19"/>
        <v>3675516.2156426022</v>
      </c>
      <c r="N127" s="9" t="str">
        <f>IF(AND(M127&gt;0,M126&lt;0),L127-((M127/'Existing Bldg Comparison'!$C$17))," ")</f>
        <v xml:space="preserve"> </v>
      </c>
    </row>
    <row r="128" spans="2:14" ht="20.100000000000001" customHeight="1" x14ac:dyDescent="0.25">
      <c r="B128" s="1"/>
      <c r="C128" s="2">
        <f t="shared" si="11"/>
        <v>0</v>
      </c>
      <c r="D128" s="7" t="str">
        <f t="shared" si="12"/>
        <v xml:space="preserve"> </v>
      </c>
      <c r="E128" s="2" t="str">
        <f t="shared" si="13"/>
        <v xml:space="preserve"> </v>
      </c>
      <c r="F128" s="2" t="str">
        <f t="shared" si="14"/>
        <v xml:space="preserve"> </v>
      </c>
      <c r="G128" s="7" t="str">
        <f t="shared" si="15"/>
        <v xml:space="preserve"> </v>
      </c>
      <c r="H128" s="7" t="str">
        <f t="shared" si="16"/>
        <v xml:space="preserve"> </v>
      </c>
      <c r="I128" s="7" t="str">
        <f t="shared" si="17"/>
        <v xml:space="preserve"> </v>
      </c>
      <c r="K128" s="1">
        <f>IF(OR(E128&lt;0,E128=" "),+'Existing Bldg Comparison'!$C$17/$F$10,-E128+'Existing Bldg Comparison'!$C$17/$F$10-H128)</f>
        <v>40000</v>
      </c>
      <c r="L128" s="16">
        <f t="shared" si="18"/>
        <v>110</v>
      </c>
      <c r="M128" s="7">
        <f t="shared" si="19"/>
        <v>3715516.2156426022</v>
      </c>
      <c r="N128" s="9" t="str">
        <f>IF(AND(M128&gt;0,M127&lt;0),L128-((M128/'Existing Bldg Comparison'!$C$17))," ")</f>
        <v xml:space="preserve"> </v>
      </c>
    </row>
    <row r="129" spans="2:14" ht="20.100000000000001" customHeight="1" x14ac:dyDescent="0.25">
      <c r="B129" s="1"/>
      <c r="C129" s="2">
        <f t="shared" si="11"/>
        <v>0</v>
      </c>
      <c r="D129" s="7" t="str">
        <f t="shared" si="12"/>
        <v xml:space="preserve"> </v>
      </c>
      <c r="E129" s="2" t="str">
        <f t="shared" si="13"/>
        <v xml:space="preserve"> </v>
      </c>
      <c r="F129" s="2" t="str">
        <f t="shared" si="14"/>
        <v xml:space="preserve"> </v>
      </c>
      <c r="G129" s="7" t="str">
        <f t="shared" si="15"/>
        <v xml:space="preserve"> </v>
      </c>
      <c r="H129" s="7" t="str">
        <f t="shared" si="16"/>
        <v xml:space="preserve"> </v>
      </c>
      <c r="I129" s="7" t="str">
        <f t="shared" si="17"/>
        <v xml:space="preserve"> </v>
      </c>
      <c r="K129" s="1">
        <f>IF(OR(E129&lt;0,E129=" "),+'Existing Bldg Comparison'!$C$17/$F$10,-E129+'Existing Bldg Comparison'!$C$17/$F$10-H129)</f>
        <v>40000</v>
      </c>
      <c r="L129" s="16">
        <f t="shared" si="18"/>
        <v>111</v>
      </c>
      <c r="M129" s="7">
        <f t="shared" si="19"/>
        <v>3755516.2156426022</v>
      </c>
      <c r="N129" s="9" t="str">
        <f>IF(AND(M129&gt;0,M128&lt;0),L129-((M129/'Existing Bldg Comparison'!$C$17))," ")</f>
        <v xml:space="preserve"> </v>
      </c>
    </row>
    <row r="130" spans="2:14" ht="20.100000000000001" customHeight="1" x14ac:dyDescent="0.25">
      <c r="B130" s="1"/>
      <c r="C130" s="2">
        <f t="shared" si="11"/>
        <v>0</v>
      </c>
      <c r="D130" s="7" t="str">
        <f t="shared" si="12"/>
        <v xml:space="preserve"> </v>
      </c>
      <c r="E130" s="2" t="str">
        <f t="shared" si="13"/>
        <v xml:space="preserve"> </v>
      </c>
      <c r="F130" s="2" t="str">
        <f t="shared" si="14"/>
        <v xml:space="preserve"> </v>
      </c>
      <c r="G130" s="7" t="str">
        <f t="shared" si="15"/>
        <v xml:space="preserve"> </v>
      </c>
      <c r="H130" s="7" t="str">
        <f t="shared" si="16"/>
        <v xml:space="preserve"> </v>
      </c>
      <c r="I130" s="7" t="str">
        <f t="shared" si="17"/>
        <v xml:space="preserve"> </v>
      </c>
      <c r="K130" s="1">
        <f>IF(OR(E130&lt;0,E130=" "),+'Existing Bldg Comparison'!$C$17/$F$10,-E130+'Existing Bldg Comparison'!$C$17/$F$10-H130)</f>
        <v>40000</v>
      </c>
      <c r="L130" s="16">
        <f t="shared" si="18"/>
        <v>112</v>
      </c>
      <c r="M130" s="7">
        <f t="shared" si="19"/>
        <v>3795516.2156426022</v>
      </c>
      <c r="N130" s="9" t="str">
        <f>IF(AND(M130&gt;0,M129&lt;0),L130-((M130/'Existing Bldg Comparison'!$C$17))," ")</f>
        <v xml:space="preserve"> </v>
      </c>
    </row>
    <row r="131" spans="2:14" ht="20.100000000000001" customHeight="1" x14ac:dyDescent="0.25">
      <c r="B131" s="1"/>
      <c r="C131" s="2">
        <f t="shared" si="11"/>
        <v>0</v>
      </c>
      <c r="D131" s="7" t="str">
        <f t="shared" si="12"/>
        <v xml:space="preserve"> </v>
      </c>
      <c r="E131" s="2" t="str">
        <f t="shared" si="13"/>
        <v xml:space="preserve"> </v>
      </c>
      <c r="F131" s="2" t="str">
        <f t="shared" si="14"/>
        <v xml:space="preserve"> </v>
      </c>
      <c r="G131" s="7" t="str">
        <f t="shared" si="15"/>
        <v xml:space="preserve"> </v>
      </c>
      <c r="H131" s="7" t="str">
        <f t="shared" si="16"/>
        <v xml:space="preserve"> </v>
      </c>
      <c r="I131" s="7" t="str">
        <f t="shared" si="17"/>
        <v xml:space="preserve"> </v>
      </c>
      <c r="K131" s="1">
        <f>IF(OR(E131&lt;0,E131=" "),+'Existing Bldg Comparison'!$C$17/$F$10,-E131+'Existing Bldg Comparison'!$C$17/$F$10-H131)</f>
        <v>40000</v>
      </c>
      <c r="L131" s="16">
        <f t="shared" si="18"/>
        <v>113</v>
      </c>
      <c r="M131" s="7">
        <f t="shared" si="19"/>
        <v>3835516.2156426022</v>
      </c>
      <c r="N131" s="9" t="str">
        <f>IF(AND(M131&gt;0,M130&lt;0),L131-((M131/'Existing Bldg Comparison'!$C$17))," ")</f>
        <v xml:space="preserve"> </v>
      </c>
    </row>
    <row r="132" spans="2:14" ht="20.100000000000001" customHeight="1" x14ac:dyDescent="0.25">
      <c r="B132" s="1"/>
      <c r="C132" s="2">
        <f t="shared" si="11"/>
        <v>0</v>
      </c>
      <c r="D132" s="7" t="str">
        <f t="shared" si="12"/>
        <v xml:space="preserve"> </v>
      </c>
      <c r="E132" s="2" t="str">
        <f t="shared" si="13"/>
        <v xml:space="preserve"> </v>
      </c>
      <c r="F132" s="2" t="str">
        <f t="shared" si="14"/>
        <v xml:space="preserve"> </v>
      </c>
      <c r="G132" s="7" t="str">
        <f t="shared" si="15"/>
        <v xml:space="preserve"> </v>
      </c>
      <c r="H132" s="7" t="str">
        <f t="shared" si="16"/>
        <v xml:space="preserve"> </v>
      </c>
      <c r="I132" s="7" t="str">
        <f t="shared" si="17"/>
        <v xml:space="preserve"> </v>
      </c>
      <c r="K132" s="1">
        <f>IF(OR(E132&lt;0,E132=" "),+'Existing Bldg Comparison'!$C$17/$F$10,-E132+'Existing Bldg Comparison'!$C$17/$F$10-H132)</f>
        <v>40000</v>
      </c>
      <c r="L132" s="16">
        <f t="shared" si="18"/>
        <v>114</v>
      </c>
      <c r="M132" s="7">
        <f t="shared" si="19"/>
        <v>3875516.2156426022</v>
      </c>
      <c r="N132" s="9" t="str">
        <f>IF(AND(M132&gt;0,M131&lt;0),L132-((M132/'Existing Bldg Comparison'!$C$17))," ")</f>
        <v xml:space="preserve"> </v>
      </c>
    </row>
    <row r="133" spans="2:14" ht="20.100000000000001" customHeight="1" x14ac:dyDescent="0.25">
      <c r="B133" s="1"/>
      <c r="C133" s="2">
        <f t="shared" si="11"/>
        <v>0</v>
      </c>
      <c r="D133" s="7" t="str">
        <f t="shared" si="12"/>
        <v xml:space="preserve"> </v>
      </c>
      <c r="E133" s="2" t="str">
        <f t="shared" si="13"/>
        <v xml:space="preserve"> </v>
      </c>
      <c r="F133" s="2" t="str">
        <f t="shared" si="14"/>
        <v xml:space="preserve"> </v>
      </c>
      <c r="G133" s="7" t="str">
        <f t="shared" si="15"/>
        <v xml:space="preserve"> </v>
      </c>
      <c r="H133" s="7" t="str">
        <f t="shared" si="16"/>
        <v xml:space="preserve"> </v>
      </c>
      <c r="I133" s="7" t="str">
        <f t="shared" si="17"/>
        <v xml:space="preserve"> </v>
      </c>
      <c r="K133" s="1">
        <f>IF(OR(E133&lt;0,E133=" "),+'Existing Bldg Comparison'!$C$17/$F$10,-E133+'Existing Bldg Comparison'!$C$17/$F$10-H133)</f>
        <v>40000</v>
      </c>
      <c r="L133" s="16">
        <f t="shared" si="18"/>
        <v>115</v>
      </c>
      <c r="M133" s="7">
        <f t="shared" si="19"/>
        <v>3915516.2156426022</v>
      </c>
      <c r="N133" s="9" t="str">
        <f>IF(AND(M133&gt;0,M132&lt;0),L133-((M133/'Existing Bldg Comparison'!$C$17))," ")</f>
        <v xml:space="preserve"> </v>
      </c>
    </row>
    <row r="134" spans="2:14" ht="20.100000000000001" customHeight="1" x14ac:dyDescent="0.25">
      <c r="B134" s="1"/>
      <c r="C134" s="2">
        <f t="shared" si="11"/>
        <v>0</v>
      </c>
      <c r="D134" s="7" t="str">
        <f t="shared" si="12"/>
        <v xml:space="preserve"> </v>
      </c>
      <c r="E134" s="2" t="str">
        <f t="shared" si="13"/>
        <v xml:space="preserve"> </v>
      </c>
      <c r="F134" s="2" t="str">
        <f t="shared" si="14"/>
        <v xml:space="preserve"> </v>
      </c>
      <c r="G134" s="7" t="str">
        <f t="shared" si="15"/>
        <v xml:space="preserve"> </v>
      </c>
      <c r="H134" s="7" t="str">
        <f t="shared" si="16"/>
        <v xml:space="preserve"> </v>
      </c>
      <c r="I134" s="7" t="str">
        <f t="shared" si="17"/>
        <v xml:space="preserve"> </v>
      </c>
      <c r="K134" s="1">
        <f>IF(OR(E134&lt;0,E134=" "),+'Existing Bldg Comparison'!$C$17/$F$10,-E134+'Existing Bldg Comparison'!$C$17/$F$10-H134)</f>
        <v>40000</v>
      </c>
      <c r="L134" s="16">
        <f t="shared" si="18"/>
        <v>116</v>
      </c>
      <c r="M134" s="7">
        <f t="shared" si="19"/>
        <v>3955516.2156426022</v>
      </c>
      <c r="N134" s="9" t="str">
        <f>IF(AND(M134&gt;0,M133&lt;0),L134-((M134/'Existing Bldg Comparison'!$C$17))," ")</f>
        <v xml:space="preserve"> </v>
      </c>
    </row>
    <row r="135" spans="2:14" ht="20.100000000000001" customHeight="1" x14ac:dyDescent="0.25">
      <c r="B135" s="1"/>
      <c r="C135" s="2">
        <f t="shared" si="11"/>
        <v>0</v>
      </c>
      <c r="D135" s="7" t="str">
        <f t="shared" si="12"/>
        <v xml:space="preserve"> </v>
      </c>
      <c r="E135" s="2" t="str">
        <f t="shared" si="13"/>
        <v xml:space="preserve"> </v>
      </c>
      <c r="F135" s="2" t="str">
        <f t="shared" si="14"/>
        <v xml:space="preserve"> </v>
      </c>
      <c r="G135" s="7" t="str">
        <f t="shared" si="15"/>
        <v xml:space="preserve"> </v>
      </c>
      <c r="H135" s="7" t="str">
        <f t="shared" si="16"/>
        <v xml:space="preserve"> </v>
      </c>
      <c r="I135" s="7" t="str">
        <f t="shared" si="17"/>
        <v xml:space="preserve"> </v>
      </c>
      <c r="K135" s="1">
        <f>IF(OR(E135&lt;0,E135=" "),+'Existing Bldg Comparison'!$C$17/$F$10,-E135+'Existing Bldg Comparison'!$C$17/$F$10-H135)</f>
        <v>40000</v>
      </c>
      <c r="L135" s="16">
        <f t="shared" si="18"/>
        <v>117</v>
      </c>
      <c r="M135" s="7">
        <f t="shared" si="19"/>
        <v>3995516.2156426022</v>
      </c>
      <c r="N135" s="9" t="str">
        <f>IF(AND(M135&gt;0,M134&lt;0),L135-((M135/'Existing Bldg Comparison'!$C$17))," ")</f>
        <v xml:space="preserve"> </v>
      </c>
    </row>
    <row r="136" spans="2:14" ht="20.100000000000001" customHeight="1" x14ac:dyDescent="0.25">
      <c r="B136" s="1"/>
      <c r="C136" s="2">
        <f t="shared" si="11"/>
        <v>0</v>
      </c>
      <c r="D136" s="7" t="str">
        <f t="shared" si="12"/>
        <v xml:space="preserve"> </v>
      </c>
      <c r="E136" s="2" t="str">
        <f t="shared" si="13"/>
        <v xml:space="preserve"> </v>
      </c>
      <c r="F136" s="2" t="str">
        <f t="shared" si="14"/>
        <v xml:space="preserve"> </v>
      </c>
      <c r="G136" s="7" t="str">
        <f t="shared" si="15"/>
        <v xml:space="preserve"> </v>
      </c>
      <c r="H136" s="7" t="str">
        <f t="shared" si="16"/>
        <v xml:space="preserve"> </v>
      </c>
      <c r="I136" s="7" t="str">
        <f t="shared" si="17"/>
        <v xml:space="preserve"> </v>
      </c>
      <c r="K136" s="1">
        <f>IF(OR(E136&lt;0,E136=" "),+'Existing Bldg Comparison'!$C$17/$F$10,-E136+'Existing Bldg Comparison'!$C$17/$F$10-H136)</f>
        <v>40000</v>
      </c>
      <c r="L136" s="16">
        <f t="shared" si="18"/>
        <v>118</v>
      </c>
      <c r="M136" s="7">
        <f t="shared" si="19"/>
        <v>4035516.2156426022</v>
      </c>
      <c r="N136" s="9" t="str">
        <f>IF(AND(M136&gt;0,M135&lt;0),L136-((M136/'Existing Bldg Comparison'!$C$17))," ")</f>
        <v xml:space="preserve"> </v>
      </c>
    </row>
    <row r="137" spans="2:14" ht="20.100000000000001" customHeight="1" x14ac:dyDescent="0.25">
      <c r="B137" s="1"/>
      <c r="C137" s="2">
        <f t="shared" si="11"/>
        <v>0</v>
      </c>
      <c r="D137" s="7" t="str">
        <f t="shared" si="12"/>
        <v xml:space="preserve"> </v>
      </c>
      <c r="E137" s="2" t="str">
        <f t="shared" si="13"/>
        <v xml:space="preserve"> </v>
      </c>
      <c r="F137" s="2" t="str">
        <f t="shared" si="14"/>
        <v xml:space="preserve"> </v>
      </c>
      <c r="G137" s="7" t="str">
        <f t="shared" si="15"/>
        <v xml:space="preserve"> </v>
      </c>
      <c r="H137" s="7" t="str">
        <f t="shared" si="16"/>
        <v xml:space="preserve"> </v>
      </c>
      <c r="I137" s="7" t="str">
        <f t="shared" si="17"/>
        <v xml:space="preserve"> </v>
      </c>
      <c r="K137" s="1">
        <f>IF(OR(E137&lt;0,E137=" "),+'Existing Bldg Comparison'!$C$17/$F$10,-E137+'Existing Bldg Comparison'!$C$17/$F$10-H137)</f>
        <v>40000</v>
      </c>
      <c r="L137" s="16">
        <f t="shared" si="18"/>
        <v>119</v>
      </c>
      <c r="M137" s="7">
        <f t="shared" si="19"/>
        <v>4075516.2156426022</v>
      </c>
      <c r="N137" s="9" t="str">
        <f>IF(AND(M137&gt;0,M136&lt;0),L137-((M137/'Existing Bldg Comparison'!$C$17))," ")</f>
        <v xml:space="preserve"> </v>
      </c>
    </row>
    <row r="138" spans="2:14" ht="20.100000000000001" customHeight="1" x14ac:dyDescent="0.25">
      <c r="B138" s="1"/>
      <c r="C138" s="2">
        <f t="shared" si="11"/>
        <v>0</v>
      </c>
      <c r="D138" s="7" t="str">
        <f t="shared" si="12"/>
        <v xml:space="preserve"> </v>
      </c>
      <c r="E138" s="2" t="str">
        <f t="shared" si="13"/>
        <v xml:space="preserve"> </v>
      </c>
      <c r="F138" s="2" t="str">
        <f t="shared" si="14"/>
        <v xml:space="preserve"> </v>
      </c>
      <c r="G138" s="7" t="str">
        <f t="shared" si="15"/>
        <v xml:space="preserve"> </v>
      </c>
      <c r="H138" s="7" t="str">
        <f t="shared" si="16"/>
        <v xml:space="preserve"> </v>
      </c>
      <c r="I138" s="7" t="str">
        <f t="shared" si="17"/>
        <v xml:space="preserve"> </v>
      </c>
      <c r="K138" s="1">
        <f>IF(OR(E138&lt;0,E138=" "),+'Existing Bldg Comparison'!$C$17/$F$10,-E138+'Existing Bldg Comparison'!$C$17/$F$10-H138)</f>
        <v>40000</v>
      </c>
      <c r="L138" s="16">
        <f t="shared" si="18"/>
        <v>120</v>
      </c>
      <c r="M138" s="7">
        <f t="shared" si="19"/>
        <v>4115516.2156426022</v>
      </c>
      <c r="N138" s="9" t="str">
        <f>IF(AND(M138&gt;0,M137&lt;0),L138-((M138/'Existing Bldg Comparison'!$C$17))," ")</f>
        <v xml:space="preserve"> </v>
      </c>
    </row>
    <row r="139" spans="2:14" ht="20.100000000000001" customHeight="1" x14ac:dyDescent="0.25">
      <c r="B139" s="1"/>
      <c r="C139" s="2">
        <f t="shared" si="11"/>
        <v>0</v>
      </c>
      <c r="D139" s="7" t="str">
        <f t="shared" si="12"/>
        <v xml:space="preserve"> </v>
      </c>
      <c r="E139" s="2" t="str">
        <f t="shared" si="13"/>
        <v xml:space="preserve"> </v>
      </c>
      <c r="F139" s="2" t="str">
        <f t="shared" si="14"/>
        <v xml:space="preserve"> </v>
      </c>
      <c r="G139" s="7" t="str">
        <f t="shared" si="15"/>
        <v xml:space="preserve"> </v>
      </c>
      <c r="H139" s="7" t="str">
        <f t="shared" si="16"/>
        <v xml:space="preserve"> </v>
      </c>
      <c r="I139" s="7" t="str">
        <f t="shared" si="17"/>
        <v xml:space="preserve"> </v>
      </c>
      <c r="K139" s="1">
        <f>IF(OR(E139&lt;0,E139=" "),+'Existing Bldg Comparison'!$C$17/$F$10,-E139+'Existing Bldg Comparison'!$C$17/$F$10-H139)</f>
        <v>40000</v>
      </c>
      <c r="L139" s="16">
        <f t="shared" si="18"/>
        <v>121</v>
      </c>
      <c r="M139" s="7">
        <f t="shared" si="19"/>
        <v>4155516.2156426022</v>
      </c>
      <c r="N139" s="9" t="str">
        <f>IF(AND(M139&gt;0,M138&lt;0),L139-((M139/'Existing Bldg Comparison'!$C$17))," ")</f>
        <v xml:space="preserve"> </v>
      </c>
    </row>
    <row r="140" spans="2:14" ht="20.100000000000001" customHeight="1" x14ac:dyDescent="0.25">
      <c r="B140" s="1"/>
      <c r="C140" s="2">
        <f t="shared" si="11"/>
        <v>0</v>
      </c>
      <c r="D140" s="7" t="str">
        <f t="shared" si="12"/>
        <v xml:space="preserve"> </v>
      </c>
      <c r="E140" s="2" t="str">
        <f t="shared" si="13"/>
        <v xml:space="preserve"> </v>
      </c>
      <c r="F140" s="2" t="str">
        <f t="shared" si="14"/>
        <v xml:space="preserve"> </v>
      </c>
      <c r="G140" s="7" t="str">
        <f t="shared" si="15"/>
        <v xml:space="preserve"> </v>
      </c>
      <c r="H140" s="7" t="str">
        <f t="shared" si="16"/>
        <v xml:space="preserve"> </v>
      </c>
      <c r="I140" s="7" t="str">
        <f t="shared" si="17"/>
        <v xml:space="preserve"> </v>
      </c>
      <c r="K140" s="1">
        <f>IF(OR(E140&lt;0,E140=" "),+'Existing Bldg Comparison'!$C$17/$F$10,-E140+'Existing Bldg Comparison'!$C$17/$F$10-H140)</f>
        <v>40000</v>
      </c>
      <c r="L140" s="16">
        <f t="shared" si="18"/>
        <v>122</v>
      </c>
      <c r="M140" s="7">
        <f t="shared" si="19"/>
        <v>4195516.2156426022</v>
      </c>
      <c r="N140" s="9" t="str">
        <f>IF(AND(M140&gt;0,M139&lt;0),L140-((M140/'Existing Bldg Comparison'!$C$17))," ")</f>
        <v xml:space="preserve"> </v>
      </c>
    </row>
    <row r="141" spans="2:14" ht="20.100000000000001" customHeight="1" x14ac:dyDescent="0.25">
      <c r="B141" s="1"/>
      <c r="C141" s="2">
        <f t="shared" si="11"/>
        <v>0</v>
      </c>
      <c r="D141" s="7" t="str">
        <f t="shared" si="12"/>
        <v xml:space="preserve"> </v>
      </c>
      <c r="E141" s="2" t="str">
        <f t="shared" si="13"/>
        <v xml:space="preserve"> </v>
      </c>
      <c r="F141" s="2" t="str">
        <f t="shared" si="14"/>
        <v xml:space="preserve"> </v>
      </c>
      <c r="G141" s="7" t="str">
        <f t="shared" si="15"/>
        <v xml:space="preserve"> </v>
      </c>
      <c r="H141" s="7" t="str">
        <f t="shared" si="16"/>
        <v xml:space="preserve"> </v>
      </c>
      <c r="I141" s="7" t="str">
        <f t="shared" si="17"/>
        <v xml:space="preserve"> </v>
      </c>
      <c r="K141" s="1">
        <f>IF(OR(E141&lt;0,E141=" "),+'Existing Bldg Comparison'!$C$17/$F$10,-E141+'Existing Bldg Comparison'!$C$17/$F$10-H141)</f>
        <v>40000</v>
      </c>
      <c r="L141" s="16">
        <f t="shared" si="18"/>
        <v>123</v>
      </c>
      <c r="M141" s="7">
        <f t="shared" si="19"/>
        <v>4235516.2156426022</v>
      </c>
      <c r="N141" s="9" t="str">
        <f>IF(AND(M141&gt;0,M140&lt;0),L141-((M141/'Existing Bldg Comparison'!$C$17))," ")</f>
        <v xml:space="preserve"> </v>
      </c>
    </row>
    <row r="142" spans="2:14" ht="20.100000000000001" customHeight="1" x14ac:dyDescent="0.25">
      <c r="B142" s="1"/>
      <c r="C142" s="2">
        <f t="shared" si="11"/>
        <v>0</v>
      </c>
      <c r="D142" s="7" t="str">
        <f t="shared" si="12"/>
        <v xml:space="preserve"> </v>
      </c>
      <c r="E142" s="2" t="str">
        <f t="shared" si="13"/>
        <v xml:space="preserve"> </v>
      </c>
      <c r="F142" s="2" t="str">
        <f t="shared" si="14"/>
        <v xml:space="preserve"> </v>
      </c>
      <c r="G142" s="7" t="str">
        <f t="shared" si="15"/>
        <v xml:space="preserve"> </v>
      </c>
      <c r="H142" s="7" t="str">
        <f t="shared" si="16"/>
        <v xml:space="preserve"> </v>
      </c>
      <c r="I142" s="7" t="str">
        <f t="shared" si="17"/>
        <v xml:space="preserve"> </v>
      </c>
      <c r="K142" s="1">
        <f>IF(OR(E142&lt;0,E142=" "),+'Existing Bldg Comparison'!$C$17/$F$10,-E142+'Existing Bldg Comparison'!$C$17/$F$10-H142)</f>
        <v>40000</v>
      </c>
      <c r="L142" s="16">
        <f t="shared" si="18"/>
        <v>124</v>
      </c>
      <c r="M142" s="7">
        <f t="shared" si="19"/>
        <v>4275516.2156426022</v>
      </c>
      <c r="N142" s="9" t="str">
        <f>IF(AND(M142&gt;0,M141&lt;0),L142-((M142/'Existing Bldg Comparison'!$C$17))," ")</f>
        <v xml:space="preserve"> </v>
      </c>
    </row>
    <row r="143" spans="2:14" ht="20.100000000000001" customHeight="1" x14ac:dyDescent="0.25">
      <c r="B143" s="1"/>
      <c r="C143" s="2">
        <f t="shared" si="11"/>
        <v>0</v>
      </c>
      <c r="D143" s="7" t="str">
        <f t="shared" si="12"/>
        <v xml:space="preserve"> </v>
      </c>
      <c r="E143" s="2" t="str">
        <f t="shared" si="13"/>
        <v xml:space="preserve"> </v>
      </c>
      <c r="F143" s="2" t="str">
        <f t="shared" si="14"/>
        <v xml:space="preserve"> </v>
      </c>
      <c r="G143" s="7" t="str">
        <f t="shared" si="15"/>
        <v xml:space="preserve"> </v>
      </c>
      <c r="H143" s="7" t="str">
        <f t="shared" si="16"/>
        <v xml:space="preserve"> </v>
      </c>
      <c r="I143" s="7" t="str">
        <f t="shared" si="17"/>
        <v xml:space="preserve"> </v>
      </c>
      <c r="K143" s="1">
        <f>IF(OR(E143&lt;0,E143=" "),+'Existing Bldg Comparison'!$C$17/$F$10,-E143+'Existing Bldg Comparison'!$C$17/$F$10-H143)</f>
        <v>40000</v>
      </c>
      <c r="L143" s="16">
        <f t="shared" si="18"/>
        <v>125</v>
      </c>
      <c r="M143" s="7">
        <f t="shared" si="19"/>
        <v>4315516.2156426022</v>
      </c>
      <c r="N143" s="9" t="str">
        <f>IF(AND(M143&gt;0,M142&lt;0),L143-((M143/'Existing Bldg Comparison'!$C$17))," ")</f>
        <v xml:space="preserve"> </v>
      </c>
    </row>
    <row r="144" spans="2:14" ht="20.100000000000001" customHeight="1" x14ac:dyDescent="0.25">
      <c r="B144" s="1"/>
      <c r="C144" s="2">
        <f t="shared" si="11"/>
        <v>0</v>
      </c>
      <c r="D144" s="7" t="str">
        <f t="shared" si="12"/>
        <v xml:space="preserve"> </v>
      </c>
      <c r="E144" s="2" t="str">
        <f t="shared" si="13"/>
        <v xml:space="preserve"> </v>
      </c>
      <c r="F144" s="2" t="str">
        <f t="shared" si="14"/>
        <v xml:space="preserve"> </v>
      </c>
      <c r="G144" s="7" t="str">
        <f t="shared" si="15"/>
        <v xml:space="preserve"> </v>
      </c>
      <c r="H144" s="7" t="str">
        <f t="shared" si="16"/>
        <v xml:space="preserve"> </v>
      </c>
      <c r="I144" s="7" t="str">
        <f t="shared" si="17"/>
        <v xml:space="preserve"> </v>
      </c>
      <c r="K144" s="1">
        <f>IF(OR(E144&lt;0,E144=" "),+'Existing Bldg Comparison'!$C$17/$F$10,-E144+'Existing Bldg Comparison'!$C$17/$F$10-H144)</f>
        <v>40000</v>
      </c>
      <c r="L144" s="16">
        <f t="shared" si="18"/>
        <v>126</v>
      </c>
      <c r="M144" s="7">
        <f t="shared" si="19"/>
        <v>4355516.2156426022</v>
      </c>
      <c r="N144" s="9" t="str">
        <f>IF(AND(M144&gt;0,M143&lt;0),L144-((M144/'Existing Bldg Comparison'!$C$17))," ")</f>
        <v xml:space="preserve"> </v>
      </c>
    </row>
    <row r="145" spans="2:14" ht="20.100000000000001" customHeight="1" x14ac:dyDescent="0.25">
      <c r="B145" s="1"/>
      <c r="C145" s="2">
        <f t="shared" si="11"/>
        <v>0</v>
      </c>
      <c r="D145" s="7" t="str">
        <f t="shared" si="12"/>
        <v xml:space="preserve"> </v>
      </c>
      <c r="E145" s="2" t="str">
        <f t="shared" si="13"/>
        <v xml:space="preserve"> </v>
      </c>
      <c r="F145" s="2" t="str">
        <f t="shared" si="14"/>
        <v xml:space="preserve"> </v>
      </c>
      <c r="G145" s="7" t="str">
        <f t="shared" si="15"/>
        <v xml:space="preserve"> </v>
      </c>
      <c r="H145" s="7" t="str">
        <f t="shared" si="16"/>
        <v xml:space="preserve"> </v>
      </c>
      <c r="I145" s="7" t="str">
        <f t="shared" si="17"/>
        <v xml:space="preserve"> </v>
      </c>
      <c r="K145" s="1">
        <f>IF(OR(E145&lt;0,E145=" "),+'Existing Bldg Comparison'!$C$17/$F$10,-E145+'Existing Bldg Comparison'!$C$17/$F$10-H145)</f>
        <v>40000</v>
      </c>
      <c r="L145" s="16">
        <f t="shared" si="18"/>
        <v>127</v>
      </c>
      <c r="M145" s="7">
        <f t="shared" si="19"/>
        <v>4395516.2156426022</v>
      </c>
      <c r="N145" s="9" t="str">
        <f>IF(AND(M145&gt;0,M144&lt;0),L145-((M145/'Existing Bldg Comparison'!$C$17))," ")</f>
        <v xml:space="preserve"> </v>
      </c>
    </row>
    <row r="146" spans="2:14" ht="20.100000000000001" customHeight="1" x14ac:dyDescent="0.25">
      <c r="B146" s="1"/>
      <c r="C146" s="2">
        <f t="shared" si="11"/>
        <v>0</v>
      </c>
      <c r="D146" s="7" t="str">
        <f t="shared" si="12"/>
        <v xml:space="preserve"> </v>
      </c>
      <c r="E146" s="2" t="str">
        <f t="shared" si="13"/>
        <v xml:space="preserve"> </v>
      </c>
      <c r="F146" s="2" t="str">
        <f t="shared" si="14"/>
        <v xml:space="preserve"> </v>
      </c>
      <c r="G146" s="7" t="str">
        <f t="shared" si="15"/>
        <v xml:space="preserve"> </v>
      </c>
      <c r="H146" s="7" t="str">
        <f t="shared" si="16"/>
        <v xml:space="preserve"> </v>
      </c>
      <c r="I146" s="7" t="str">
        <f t="shared" si="17"/>
        <v xml:space="preserve"> </v>
      </c>
      <c r="K146" s="1">
        <f>IF(OR(E146&lt;0,E146=" "),+'Existing Bldg Comparison'!$C$17/$F$10,-E146+'Existing Bldg Comparison'!$C$17/$F$10-H146)</f>
        <v>40000</v>
      </c>
      <c r="L146" s="16">
        <f t="shared" si="18"/>
        <v>128</v>
      </c>
      <c r="M146" s="7">
        <f t="shared" si="19"/>
        <v>4435516.2156426022</v>
      </c>
      <c r="N146" s="9" t="str">
        <f>IF(AND(M146&gt;0,M145&lt;0),L146-((M146/'Existing Bldg Comparison'!$C$17))," ")</f>
        <v xml:space="preserve"> </v>
      </c>
    </row>
    <row r="147" spans="2:14" ht="20.100000000000001" customHeight="1" x14ac:dyDescent="0.25">
      <c r="B147" s="1"/>
      <c r="C147" s="2">
        <f t="shared" si="11"/>
        <v>0</v>
      </c>
      <c r="D147" s="7" t="str">
        <f t="shared" si="12"/>
        <v xml:space="preserve"> </v>
      </c>
      <c r="E147" s="2" t="str">
        <f t="shared" si="13"/>
        <v xml:space="preserve"> </v>
      </c>
      <c r="F147" s="2" t="str">
        <f t="shared" si="14"/>
        <v xml:space="preserve"> </v>
      </c>
      <c r="G147" s="7" t="str">
        <f t="shared" si="15"/>
        <v xml:space="preserve"> </v>
      </c>
      <c r="H147" s="7" t="str">
        <f t="shared" si="16"/>
        <v xml:space="preserve"> </v>
      </c>
      <c r="I147" s="7" t="str">
        <f t="shared" si="17"/>
        <v xml:space="preserve"> </v>
      </c>
      <c r="K147" s="1">
        <f>IF(OR(E147&lt;0,E147=" "),+'Existing Bldg Comparison'!$C$17/$F$10,-E147+'Existing Bldg Comparison'!$C$17/$F$10-H147)</f>
        <v>40000</v>
      </c>
      <c r="L147" s="16">
        <f t="shared" si="18"/>
        <v>129</v>
      </c>
      <c r="M147" s="7">
        <f t="shared" si="19"/>
        <v>4475516.2156426022</v>
      </c>
      <c r="N147" s="9" t="str">
        <f>IF(AND(M147&gt;0,M146&lt;0),L147-((M147/'Existing Bldg Comparison'!$C$17))," ")</f>
        <v xml:space="preserve"> </v>
      </c>
    </row>
    <row r="148" spans="2:14" ht="20.100000000000001" customHeight="1" x14ac:dyDescent="0.25">
      <c r="B148" s="1"/>
      <c r="C148" s="2">
        <f t="shared" ref="C148:C211" si="20">IF(OR(C147+1&gt;$F$7*$F$10,C147=0),0,C147+1)</f>
        <v>0</v>
      </c>
      <c r="D148" s="7" t="str">
        <f t="shared" ref="D148:D211" si="21">IF(C148=0," ",+I147)</f>
        <v xml:space="preserve"> </v>
      </c>
      <c r="E148" s="2" t="str">
        <f t="shared" ref="E148:E211" si="22">IF(C148=0," ",+E147)</f>
        <v xml:space="preserve"> </v>
      </c>
      <c r="F148" s="2" t="str">
        <f t="shared" ref="F148:F211" si="23">IF(C148=0," ",D148*($F$3/$F$10))</f>
        <v xml:space="preserve"> </v>
      </c>
      <c r="G148" s="7" t="str">
        <f t="shared" ref="G148:G211" si="24">IF(C148=0," ",E148-F148)</f>
        <v xml:space="preserve"> </v>
      </c>
      <c r="H148" s="7" t="str">
        <f t="shared" ref="H148:H211" si="25">IF(C148=0," ",IF(C148=$F$7*$F$10,I147-G148,0))</f>
        <v xml:space="preserve"> </v>
      </c>
      <c r="I148" s="7" t="str">
        <f t="shared" ref="I148:I211" si="26">IF(C148=0," ",D148-G148-H148)</f>
        <v xml:space="preserve"> </v>
      </c>
      <c r="K148" s="1">
        <f>IF(OR(E148&lt;0,E148=" "),+'Existing Bldg Comparison'!$C$17/$F$10,-E148+'Existing Bldg Comparison'!$C$17/$F$10-H148)</f>
        <v>40000</v>
      </c>
      <c r="L148" s="16">
        <f t="shared" ref="L148:L211" si="27">L147+(1/$F$10)</f>
        <v>130</v>
      </c>
      <c r="M148" s="7">
        <f t="shared" ref="M148:M211" si="28">M147+K148</f>
        <v>4515516.2156426022</v>
      </c>
      <c r="N148" s="9" t="str">
        <f>IF(AND(M148&gt;0,M147&lt;0),L148-((M148/'Existing Bldg Comparison'!$C$17))," ")</f>
        <v xml:space="preserve"> </v>
      </c>
    </row>
    <row r="149" spans="2:14" ht="20.100000000000001" customHeight="1" x14ac:dyDescent="0.25">
      <c r="B149" s="1"/>
      <c r="C149" s="2">
        <f t="shared" si="20"/>
        <v>0</v>
      </c>
      <c r="D149" s="7" t="str">
        <f t="shared" si="21"/>
        <v xml:space="preserve"> </v>
      </c>
      <c r="E149" s="2" t="str">
        <f t="shared" si="22"/>
        <v xml:space="preserve"> </v>
      </c>
      <c r="F149" s="2" t="str">
        <f t="shared" si="23"/>
        <v xml:space="preserve"> </v>
      </c>
      <c r="G149" s="7" t="str">
        <f t="shared" si="24"/>
        <v xml:space="preserve"> </v>
      </c>
      <c r="H149" s="7" t="str">
        <f t="shared" si="25"/>
        <v xml:space="preserve"> </v>
      </c>
      <c r="I149" s="7" t="str">
        <f t="shared" si="26"/>
        <v xml:space="preserve"> </v>
      </c>
      <c r="K149" s="1">
        <f>IF(OR(E149&lt;0,E149=" "),+'Existing Bldg Comparison'!$C$17/$F$10,-E149+'Existing Bldg Comparison'!$C$17/$F$10-H149)</f>
        <v>40000</v>
      </c>
      <c r="L149" s="16">
        <f t="shared" si="27"/>
        <v>131</v>
      </c>
      <c r="M149" s="7">
        <f t="shared" si="28"/>
        <v>4555516.2156426022</v>
      </c>
      <c r="N149" s="9" t="str">
        <f>IF(AND(M149&gt;0,M148&lt;0),L149-((M149/'Existing Bldg Comparison'!$C$17))," ")</f>
        <v xml:space="preserve"> </v>
      </c>
    </row>
    <row r="150" spans="2:14" ht="20.100000000000001" customHeight="1" x14ac:dyDescent="0.25">
      <c r="B150" s="1"/>
      <c r="C150" s="2">
        <f t="shared" si="20"/>
        <v>0</v>
      </c>
      <c r="D150" s="7" t="str">
        <f t="shared" si="21"/>
        <v xml:space="preserve"> </v>
      </c>
      <c r="E150" s="2" t="str">
        <f t="shared" si="22"/>
        <v xml:space="preserve"> </v>
      </c>
      <c r="F150" s="2" t="str">
        <f t="shared" si="23"/>
        <v xml:space="preserve"> </v>
      </c>
      <c r="G150" s="7" t="str">
        <f t="shared" si="24"/>
        <v xml:space="preserve"> </v>
      </c>
      <c r="H150" s="7" t="str">
        <f t="shared" si="25"/>
        <v xml:space="preserve"> </v>
      </c>
      <c r="I150" s="7" t="str">
        <f t="shared" si="26"/>
        <v xml:space="preserve"> </v>
      </c>
      <c r="K150" s="1">
        <f>IF(OR(E150&lt;0,E150=" "),+'Existing Bldg Comparison'!$C$17/$F$10,-E150+'Existing Bldg Comparison'!$C$17/$F$10-H150)</f>
        <v>40000</v>
      </c>
      <c r="L150" s="16">
        <f t="shared" si="27"/>
        <v>132</v>
      </c>
      <c r="M150" s="7">
        <f t="shared" si="28"/>
        <v>4595516.2156426022</v>
      </c>
      <c r="N150" s="9" t="str">
        <f>IF(AND(M150&gt;0,M149&lt;0),L150-((M150/'Existing Bldg Comparison'!$C$17))," ")</f>
        <v xml:space="preserve"> </v>
      </c>
    </row>
    <row r="151" spans="2:14" ht="20.100000000000001" customHeight="1" x14ac:dyDescent="0.25">
      <c r="B151" s="1"/>
      <c r="C151" s="2">
        <f t="shared" si="20"/>
        <v>0</v>
      </c>
      <c r="D151" s="7" t="str">
        <f t="shared" si="21"/>
        <v xml:space="preserve"> </v>
      </c>
      <c r="E151" s="2" t="str">
        <f t="shared" si="22"/>
        <v xml:space="preserve"> </v>
      </c>
      <c r="F151" s="2" t="str">
        <f t="shared" si="23"/>
        <v xml:space="preserve"> </v>
      </c>
      <c r="G151" s="7" t="str">
        <f t="shared" si="24"/>
        <v xml:space="preserve"> </v>
      </c>
      <c r="H151" s="7" t="str">
        <f t="shared" si="25"/>
        <v xml:space="preserve"> </v>
      </c>
      <c r="I151" s="7" t="str">
        <f t="shared" si="26"/>
        <v xml:space="preserve"> </v>
      </c>
      <c r="K151" s="1">
        <f>IF(OR(E151&lt;0,E151=" "),+'Existing Bldg Comparison'!$C$17/$F$10,-E151+'Existing Bldg Comparison'!$C$17/$F$10-H151)</f>
        <v>40000</v>
      </c>
      <c r="L151" s="16">
        <f t="shared" si="27"/>
        <v>133</v>
      </c>
      <c r="M151" s="7">
        <f t="shared" si="28"/>
        <v>4635516.2156426022</v>
      </c>
      <c r="N151" s="9" t="str">
        <f>IF(AND(M151&gt;0,M150&lt;0),L151-((M151/'Existing Bldg Comparison'!$C$17))," ")</f>
        <v xml:space="preserve"> </v>
      </c>
    </row>
    <row r="152" spans="2:14" ht="20.100000000000001" customHeight="1" x14ac:dyDescent="0.25">
      <c r="B152" s="1"/>
      <c r="C152" s="2">
        <f t="shared" si="20"/>
        <v>0</v>
      </c>
      <c r="D152" s="7" t="str">
        <f t="shared" si="21"/>
        <v xml:space="preserve"> </v>
      </c>
      <c r="E152" s="2" t="str">
        <f t="shared" si="22"/>
        <v xml:space="preserve"> </v>
      </c>
      <c r="F152" s="2" t="str">
        <f t="shared" si="23"/>
        <v xml:space="preserve"> </v>
      </c>
      <c r="G152" s="7" t="str">
        <f t="shared" si="24"/>
        <v xml:space="preserve"> </v>
      </c>
      <c r="H152" s="7" t="str">
        <f t="shared" si="25"/>
        <v xml:space="preserve"> </v>
      </c>
      <c r="I152" s="7" t="str">
        <f t="shared" si="26"/>
        <v xml:space="preserve"> </v>
      </c>
      <c r="K152" s="1">
        <f>IF(OR(E152&lt;0,E152=" "),+'Existing Bldg Comparison'!$C$17/$F$10,-E152+'Existing Bldg Comparison'!$C$17/$F$10-H152)</f>
        <v>40000</v>
      </c>
      <c r="L152" s="16">
        <f t="shared" si="27"/>
        <v>134</v>
      </c>
      <c r="M152" s="7">
        <f t="shared" si="28"/>
        <v>4675516.2156426022</v>
      </c>
      <c r="N152" s="9" t="str">
        <f>IF(AND(M152&gt;0,M151&lt;0),L152-((M152/'Existing Bldg Comparison'!$C$17))," ")</f>
        <v xml:space="preserve"> </v>
      </c>
    </row>
    <row r="153" spans="2:14" ht="20.100000000000001" customHeight="1" x14ac:dyDescent="0.25">
      <c r="B153" s="1"/>
      <c r="C153" s="2">
        <f t="shared" si="20"/>
        <v>0</v>
      </c>
      <c r="D153" s="7" t="str">
        <f t="shared" si="21"/>
        <v xml:space="preserve"> </v>
      </c>
      <c r="E153" s="2" t="str">
        <f t="shared" si="22"/>
        <v xml:space="preserve"> </v>
      </c>
      <c r="F153" s="2" t="str">
        <f t="shared" si="23"/>
        <v xml:space="preserve"> </v>
      </c>
      <c r="G153" s="7" t="str">
        <f t="shared" si="24"/>
        <v xml:space="preserve"> </v>
      </c>
      <c r="H153" s="7" t="str">
        <f t="shared" si="25"/>
        <v xml:space="preserve"> </v>
      </c>
      <c r="I153" s="7" t="str">
        <f t="shared" si="26"/>
        <v xml:space="preserve"> </v>
      </c>
      <c r="K153" s="1">
        <f>IF(OR(E153&lt;0,E153=" "),+'Existing Bldg Comparison'!$C$17/$F$10,-E153+'Existing Bldg Comparison'!$C$17/$F$10-H153)</f>
        <v>40000</v>
      </c>
      <c r="L153" s="16">
        <f t="shared" si="27"/>
        <v>135</v>
      </c>
      <c r="M153" s="7">
        <f t="shared" si="28"/>
        <v>4715516.2156426022</v>
      </c>
      <c r="N153" s="9" t="str">
        <f>IF(AND(M153&gt;0,M152&lt;0),L153-((M153/'Existing Bldg Comparison'!$C$17))," ")</f>
        <v xml:space="preserve"> </v>
      </c>
    </row>
    <row r="154" spans="2:14" ht="20.100000000000001" customHeight="1" x14ac:dyDescent="0.25">
      <c r="B154" s="1"/>
      <c r="C154" s="2">
        <f t="shared" si="20"/>
        <v>0</v>
      </c>
      <c r="D154" s="7" t="str">
        <f t="shared" si="21"/>
        <v xml:space="preserve"> </v>
      </c>
      <c r="E154" s="2" t="str">
        <f t="shared" si="22"/>
        <v xml:space="preserve"> </v>
      </c>
      <c r="F154" s="2" t="str">
        <f t="shared" si="23"/>
        <v xml:space="preserve"> </v>
      </c>
      <c r="G154" s="7" t="str">
        <f t="shared" si="24"/>
        <v xml:space="preserve"> </v>
      </c>
      <c r="H154" s="7" t="str">
        <f t="shared" si="25"/>
        <v xml:space="preserve"> </v>
      </c>
      <c r="I154" s="7" t="str">
        <f t="shared" si="26"/>
        <v xml:space="preserve"> </v>
      </c>
      <c r="K154" s="1">
        <f>IF(OR(E154&lt;0,E154=" "),+'Existing Bldg Comparison'!$C$17/$F$10,-E154+'Existing Bldg Comparison'!$C$17/$F$10-H154)</f>
        <v>40000</v>
      </c>
      <c r="L154" s="16">
        <f t="shared" si="27"/>
        <v>136</v>
      </c>
      <c r="M154" s="7">
        <f t="shared" si="28"/>
        <v>4755516.2156426022</v>
      </c>
      <c r="N154" s="9" t="str">
        <f>IF(AND(M154&gt;0,M153&lt;0),L154-((M154/'Existing Bldg Comparison'!$C$17))," ")</f>
        <v xml:space="preserve"> </v>
      </c>
    </row>
    <row r="155" spans="2:14" ht="20.100000000000001" customHeight="1" x14ac:dyDescent="0.25">
      <c r="B155" s="1"/>
      <c r="C155" s="2">
        <f t="shared" si="20"/>
        <v>0</v>
      </c>
      <c r="D155" s="7" t="str">
        <f t="shared" si="21"/>
        <v xml:space="preserve"> </v>
      </c>
      <c r="E155" s="2" t="str">
        <f t="shared" si="22"/>
        <v xml:space="preserve"> </v>
      </c>
      <c r="F155" s="2" t="str">
        <f t="shared" si="23"/>
        <v xml:space="preserve"> </v>
      </c>
      <c r="G155" s="7" t="str">
        <f t="shared" si="24"/>
        <v xml:space="preserve"> </v>
      </c>
      <c r="H155" s="7" t="str">
        <f t="shared" si="25"/>
        <v xml:space="preserve"> </v>
      </c>
      <c r="I155" s="7" t="str">
        <f t="shared" si="26"/>
        <v xml:space="preserve"> </v>
      </c>
      <c r="K155" s="1">
        <f>IF(OR(E155&lt;0,E155=" "),+'Existing Bldg Comparison'!$C$17/$F$10,-E155+'Existing Bldg Comparison'!$C$17/$F$10-H155)</f>
        <v>40000</v>
      </c>
      <c r="L155" s="16">
        <f t="shared" si="27"/>
        <v>137</v>
      </c>
      <c r="M155" s="7">
        <f t="shared" si="28"/>
        <v>4795516.2156426022</v>
      </c>
      <c r="N155" s="9" t="str">
        <f>IF(AND(M155&gt;0,M154&lt;0),L155-((M155/'Existing Bldg Comparison'!$C$17))," ")</f>
        <v xml:space="preserve"> </v>
      </c>
    </row>
    <row r="156" spans="2:14" ht="20.100000000000001" customHeight="1" x14ac:dyDescent="0.25">
      <c r="B156" s="1"/>
      <c r="C156" s="2">
        <f t="shared" si="20"/>
        <v>0</v>
      </c>
      <c r="D156" s="7" t="str">
        <f t="shared" si="21"/>
        <v xml:space="preserve"> </v>
      </c>
      <c r="E156" s="2" t="str">
        <f t="shared" si="22"/>
        <v xml:space="preserve"> </v>
      </c>
      <c r="F156" s="2" t="str">
        <f t="shared" si="23"/>
        <v xml:space="preserve"> </v>
      </c>
      <c r="G156" s="7" t="str">
        <f t="shared" si="24"/>
        <v xml:space="preserve"> </v>
      </c>
      <c r="H156" s="7" t="str">
        <f t="shared" si="25"/>
        <v xml:space="preserve"> </v>
      </c>
      <c r="I156" s="7" t="str">
        <f t="shared" si="26"/>
        <v xml:space="preserve"> </v>
      </c>
      <c r="K156" s="1">
        <f>IF(OR(E156&lt;0,E156=" "),+'Existing Bldg Comparison'!$C$17/$F$10,-E156+'Existing Bldg Comparison'!$C$17/$F$10-H156)</f>
        <v>40000</v>
      </c>
      <c r="L156" s="16">
        <f t="shared" si="27"/>
        <v>138</v>
      </c>
      <c r="M156" s="7">
        <f t="shared" si="28"/>
        <v>4835516.2156426022</v>
      </c>
      <c r="N156" s="9" t="str">
        <f>IF(AND(M156&gt;0,M155&lt;0),L156-((M156/'Existing Bldg Comparison'!$C$17))," ")</f>
        <v xml:space="preserve"> </v>
      </c>
    </row>
    <row r="157" spans="2:14" ht="20.100000000000001" customHeight="1" x14ac:dyDescent="0.25">
      <c r="B157" s="1"/>
      <c r="C157" s="2">
        <f t="shared" si="20"/>
        <v>0</v>
      </c>
      <c r="D157" s="7" t="str">
        <f t="shared" si="21"/>
        <v xml:space="preserve"> </v>
      </c>
      <c r="E157" s="2" t="str">
        <f t="shared" si="22"/>
        <v xml:space="preserve"> </v>
      </c>
      <c r="F157" s="2" t="str">
        <f t="shared" si="23"/>
        <v xml:space="preserve"> </v>
      </c>
      <c r="G157" s="7" t="str">
        <f t="shared" si="24"/>
        <v xml:space="preserve"> </v>
      </c>
      <c r="H157" s="7" t="str">
        <f t="shared" si="25"/>
        <v xml:space="preserve"> </v>
      </c>
      <c r="I157" s="7" t="str">
        <f t="shared" si="26"/>
        <v xml:space="preserve"> </v>
      </c>
      <c r="K157" s="1">
        <f>IF(OR(E157&lt;0,E157=" "),+'Existing Bldg Comparison'!$C$17/$F$10,-E157+'Existing Bldg Comparison'!$C$17/$F$10-H157)</f>
        <v>40000</v>
      </c>
      <c r="L157" s="16">
        <f t="shared" si="27"/>
        <v>139</v>
      </c>
      <c r="M157" s="7">
        <f t="shared" si="28"/>
        <v>4875516.2156426022</v>
      </c>
      <c r="N157" s="9" t="str">
        <f>IF(AND(M157&gt;0,M156&lt;0),L157-((M157/'Existing Bldg Comparison'!$C$17))," ")</f>
        <v xml:space="preserve"> </v>
      </c>
    </row>
    <row r="158" spans="2:14" ht="20.100000000000001" customHeight="1" x14ac:dyDescent="0.25">
      <c r="B158" s="1"/>
      <c r="C158" s="2">
        <f t="shared" si="20"/>
        <v>0</v>
      </c>
      <c r="D158" s="7" t="str">
        <f t="shared" si="21"/>
        <v xml:space="preserve"> </v>
      </c>
      <c r="E158" s="2" t="str">
        <f t="shared" si="22"/>
        <v xml:space="preserve"> </v>
      </c>
      <c r="F158" s="2" t="str">
        <f t="shared" si="23"/>
        <v xml:space="preserve"> </v>
      </c>
      <c r="G158" s="7" t="str">
        <f t="shared" si="24"/>
        <v xml:space="preserve"> </v>
      </c>
      <c r="H158" s="7" t="str">
        <f t="shared" si="25"/>
        <v xml:space="preserve"> </v>
      </c>
      <c r="I158" s="7" t="str">
        <f t="shared" si="26"/>
        <v xml:space="preserve"> </v>
      </c>
      <c r="K158" s="1">
        <f>IF(OR(E158&lt;0,E158=" "),+'Existing Bldg Comparison'!$C$17/$F$10,-E158+'Existing Bldg Comparison'!$C$17/$F$10-H158)</f>
        <v>40000</v>
      </c>
      <c r="L158" s="16">
        <f t="shared" si="27"/>
        <v>140</v>
      </c>
      <c r="M158" s="7">
        <f t="shared" si="28"/>
        <v>4915516.2156426022</v>
      </c>
      <c r="N158" s="9" t="str">
        <f>IF(AND(M158&gt;0,M157&lt;0),L158-((M158/'Existing Bldg Comparison'!$C$17))," ")</f>
        <v xml:space="preserve"> </v>
      </c>
    </row>
    <row r="159" spans="2:14" ht="20.100000000000001" customHeight="1" x14ac:dyDescent="0.25">
      <c r="B159" s="1"/>
      <c r="C159" s="2">
        <f t="shared" si="20"/>
        <v>0</v>
      </c>
      <c r="D159" s="7" t="str">
        <f t="shared" si="21"/>
        <v xml:space="preserve"> </v>
      </c>
      <c r="E159" s="2" t="str">
        <f t="shared" si="22"/>
        <v xml:space="preserve"> </v>
      </c>
      <c r="F159" s="2" t="str">
        <f t="shared" si="23"/>
        <v xml:space="preserve"> </v>
      </c>
      <c r="G159" s="7" t="str">
        <f t="shared" si="24"/>
        <v xml:space="preserve"> </v>
      </c>
      <c r="H159" s="7" t="str">
        <f t="shared" si="25"/>
        <v xml:space="preserve"> </v>
      </c>
      <c r="I159" s="7" t="str">
        <f t="shared" si="26"/>
        <v xml:space="preserve"> </v>
      </c>
      <c r="K159" s="1">
        <f>IF(OR(E159&lt;0,E159=" "),+'Existing Bldg Comparison'!$C$17/$F$10,-E159+'Existing Bldg Comparison'!$C$17/$F$10-H159)</f>
        <v>40000</v>
      </c>
      <c r="L159" s="16">
        <f t="shared" si="27"/>
        <v>141</v>
      </c>
      <c r="M159" s="7">
        <f t="shared" si="28"/>
        <v>4955516.2156426022</v>
      </c>
      <c r="N159" s="9" t="str">
        <f>IF(AND(M159&gt;0,M158&lt;0),L159-((M159/'Existing Bldg Comparison'!$C$17))," ")</f>
        <v xml:space="preserve"> </v>
      </c>
    </row>
    <row r="160" spans="2:14" ht="20.100000000000001" customHeight="1" x14ac:dyDescent="0.25">
      <c r="B160" s="1"/>
      <c r="C160" s="2">
        <f t="shared" si="20"/>
        <v>0</v>
      </c>
      <c r="D160" s="7" t="str">
        <f t="shared" si="21"/>
        <v xml:space="preserve"> </v>
      </c>
      <c r="E160" s="2" t="str">
        <f t="shared" si="22"/>
        <v xml:space="preserve"> </v>
      </c>
      <c r="F160" s="2" t="str">
        <f t="shared" si="23"/>
        <v xml:space="preserve"> </v>
      </c>
      <c r="G160" s="7" t="str">
        <f t="shared" si="24"/>
        <v xml:space="preserve"> </v>
      </c>
      <c r="H160" s="7" t="str">
        <f t="shared" si="25"/>
        <v xml:space="preserve"> </v>
      </c>
      <c r="I160" s="7" t="str">
        <f t="shared" si="26"/>
        <v xml:space="preserve"> </v>
      </c>
      <c r="K160" s="1">
        <f>IF(OR(E160&lt;0,E160=" "),+'Existing Bldg Comparison'!$C$17/$F$10,-E160+'Existing Bldg Comparison'!$C$17/$F$10-H160)</f>
        <v>40000</v>
      </c>
      <c r="L160" s="16">
        <f t="shared" si="27"/>
        <v>142</v>
      </c>
      <c r="M160" s="7">
        <f t="shared" si="28"/>
        <v>4995516.2156426022</v>
      </c>
      <c r="N160" s="9" t="str">
        <f>IF(AND(M160&gt;0,M159&lt;0),L160-((M160/'Existing Bldg Comparison'!$C$17))," ")</f>
        <v xml:space="preserve"> </v>
      </c>
    </row>
    <row r="161" spans="2:14" ht="20.100000000000001" customHeight="1" x14ac:dyDescent="0.25">
      <c r="B161" s="1"/>
      <c r="C161" s="2">
        <f t="shared" si="20"/>
        <v>0</v>
      </c>
      <c r="D161" s="7" t="str">
        <f t="shared" si="21"/>
        <v xml:space="preserve"> </v>
      </c>
      <c r="E161" s="2" t="str">
        <f t="shared" si="22"/>
        <v xml:space="preserve"> </v>
      </c>
      <c r="F161" s="2" t="str">
        <f t="shared" si="23"/>
        <v xml:space="preserve"> </v>
      </c>
      <c r="G161" s="7" t="str">
        <f t="shared" si="24"/>
        <v xml:space="preserve"> </v>
      </c>
      <c r="H161" s="7" t="str">
        <f t="shared" si="25"/>
        <v xml:space="preserve"> </v>
      </c>
      <c r="I161" s="7" t="str">
        <f t="shared" si="26"/>
        <v xml:space="preserve"> </v>
      </c>
      <c r="K161" s="1">
        <f>IF(OR(E161&lt;0,E161=" "),+'Existing Bldg Comparison'!$C$17/$F$10,-E161+'Existing Bldg Comparison'!$C$17/$F$10-H161)</f>
        <v>40000</v>
      </c>
      <c r="L161" s="16">
        <f t="shared" si="27"/>
        <v>143</v>
      </c>
      <c r="M161" s="7">
        <f t="shared" si="28"/>
        <v>5035516.2156426022</v>
      </c>
      <c r="N161" s="9" t="str">
        <f>IF(AND(M161&gt;0,M160&lt;0),L161-((M161/'Existing Bldg Comparison'!$C$17))," ")</f>
        <v xml:space="preserve"> </v>
      </c>
    </row>
    <row r="162" spans="2:14" ht="20.100000000000001" customHeight="1" x14ac:dyDescent="0.25">
      <c r="B162" s="1"/>
      <c r="C162" s="2">
        <f t="shared" si="20"/>
        <v>0</v>
      </c>
      <c r="D162" s="7" t="str">
        <f t="shared" si="21"/>
        <v xml:space="preserve"> </v>
      </c>
      <c r="E162" s="2" t="str">
        <f t="shared" si="22"/>
        <v xml:space="preserve"> </v>
      </c>
      <c r="F162" s="2" t="str">
        <f t="shared" si="23"/>
        <v xml:space="preserve"> </v>
      </c>
      <c r="G162" s="7" t="str">
        <f t="shared" si="24"/>
        <v xml:space="preserve"> </v>
      </c>
      <c r="H162" s="7" t="str">
        <f t="shared" si="25"/>
        <v xml:space="preserve"> </v>
      </c>
      <c r="I162" s="7" t="str">
        <f t="shared" si="26"/>
        <v xml:space="preserve"> </v>
      </c>
      <c r="K162" s="1">
        <f>IF(OR(E162&lt;0,E162=" "),+'Existing Bldg Comparison'!$C$17/$F$10,-E162+'Existing Bldg Comparison'!$C$17/$F$10-H162)</f>
        <v>40000</v>
      </c>
      <c r="L162" s="16">
        <f t="shared" si="27"/>
        <v>144</v>
      </c>
      <c r="M162" s="7">
        <f t="shared" si="28"/>
        <v>5075516.2156426022</v>
      </c>
      <c r="N162" s="9" t="str">
        <f>IF(AND(M162&gt;0,M161&lt;0),L162-((M162/'Existing Bldg Comparison'!$C$17))," ")</f>
        <v xml:space="preserve"> </v>
      </c>
    </row>
    <row r="163" spans="2:14" ht="20.100000000000001" customHeight="1" x14ac:dyDescent="0.25">
      <c r="B163" s="1"/>
      <c r="C163" s="2">
        <f t="shared" si="20"/>
        <v>0</v>
      </c>
      <c r="D163" s="7" t="str">
        <f t="shared" si="21"/>
        <v xml:space="preserve"> </v>
      </c>
      <c r="E163" s="2" t="str">
        <f t="shared" si="22"/>
        <v xml:space="preserve"> </v>
      </c>
      <c r="F163" s="2" t="str">
        <f t="shared" si="23"/>
        <v xml:space="preserve"> </v>
      </c>
      <c r="G163" s="7" t="str">
        <f t="shared" si="24"/>
        <v xml:space="preserve"> </v>
      </c>
      <c r="H163" s="7" t="str">
        <f t="shared" si="25"/>
        <v xml:space="preserve"> </v>
      </c>
      <c r="I163" s="7" t="str">
        <f t="shared" si="26"/>
        <v xml:space="preserve"> </v>
      </c>
      <c r="K163" s="1">
        <f>IF(OR(E163&lt;0,E163=" "),+'Existing Bldg Comparison'!$C$17/$F$10,-E163+'Existing Bldg Comparison'!$C$17/$F$10-H163)</f>
        <v>40000</v>
      </c>
      <c r="L163" s="16">
        <f t="shared" si="27"/>
        <v>145</v>
      </c>
      <c r="M163" s="7">
        <f t="shared" si="28"/>
        <v>5115516.2156426022</v>
      </c>
      <c r="N163" s="9" t="str">
        <f>IF(AND(M163&gt;0,M162&lt;0),L163-((M163/'Existing Bldg Comparison'!$C$17))," ")</f>
        <v xml:space="preserve"> </v>
      </c>
    </row>
    <row r="164" spans="2:14" ht="20.100000000000001" customHeight="1" x14ac:dyDescent="0.25">
      <c r="B164" s="1"/>
      <c r="C164" s="2">
        <f t="shared" si="20"/>
        <v>0</v>
      </c>
      <c r="D164" s="7" t="str">
        <f t="shared" si="21"/>
        <v xml:space="preserve"> </v>
      </c>
      <c r="E164" s="2" t="str">
        <f t="shared" si="22"/>
        <v xml:space="preserve"> </v>
      </c>
      <c r="F164" s="2" t="str">
        <f t="shared" si="23"/>
        <v xml:space="preserve"> </v>
      </c>
      <c r="G164" s="7" t="str">
        <f t="shared" si="24"/>
        <v xml:space="preserve"> </v>
      </c>
      <c r="H164" s="7" t="str">
        <f t="shared" si="25"/>
        <v xml:space="preserve"> </v>
      </c>
      <c r="I164" s="7" t="str">
        <f t="shared" si="26"/>
        <v xml:space="preserve"> </v>
      </c>
      <c r="K164" s="1">
        <f>IF(OR(E164&lt;0,E164=" "),+'Existing Bldg Comparison'!$C$17/$F$10,-E164+'Existing Bldg Comparison'!$C$17/$F$10-H164)</f>
        <v>40000</v>
      </c>
      <c r="L164" s="16">
        <f t="shared" si="27"/>
        <v>146</v>
      </c>
      <c r="M164" s="7">
        <f t="shared" si="28"/>
        <v>5155516.2156426022</v>
      </c>
      <c r="N164" s="9" t="str">
        <f>IF(AND(M164&gt;0,M163&lt;0),L164-((M164/'Existing Bldg Comparison'!$C$17))," ")</f>
        <v xml:space="preserve"> </v>
      </c>
    </row>
    <row r="165" spans="2:14" ht="20.100000000000001" customHeight="1" x14ac:dyDescent="0.25">
      <c r="B165" s="1"/>
      <c r="C165" s="2">
        <f t="shared" si="20"/>
        <v>0</v>
      </c>
      <c r="D165" s="7" t="str">
        <f t="shared" si="21"/>
        <v xml:space="preserve"> </v>
      </c>
      <c r="E165" s="2" t="str">
        <f t="shared" si="22"/>
        <v xml:space="preserve"> </v>
      </c>
      <c r="F165" s="2" t="str">
        <f t="shared" si="23"/>
        <v xml:space="preserve"> </v>
      </c>
      <c r="G165" s="7" t="str">
        <f t="shared" si="24"/>
        <v xml:space="preserve"> </v>
      </c>
      <c r="H165" s="7" t="str">
        <f t="shared" si="25"/>
        <v xml:space="preserve"> </v>
      </c>
      <c r="I165" s="7" t="str">
        <f t="shared" si="26"/>
        <v xml:space="preserve"> </v>
      </c>
      <c r="K165" s="1">
        <f>IF(OR(E165&lt;0,E165=" "),+'Existing Bldg Comparison'!$C$17/$F$10,-E165+'Existing Bldg Comparison'!$C$17/$F$10-H165)</f>
        <v>40000</v>
      </c>
      <c r="L165" s="16">
        <f t="shared" si="27"/>
        <v>147</v>
      </c>
      <c r="M165" s="7">
        <f t="shared" si="28"/>
        <v>5195516.2156426022</v>
      </c>
      <c r="N165" s="9" t="str">
        <f>IF(AND(M165&gt;0,M164&lt;0),L165-((M165/'Existing Bldg Comparison'!$C$17))," ")</f>
        <v xml:space="preserve"> </v>
      </c>
    </row>
    <row r="166" spans="2:14" ht="20.100000000000001" customHeight="1" x14ac:dyDescent="0.25">
      <c r="B166" s="1"/>
      <c r="C166" s="2">
        <f t="shared" si="20"/>
        <v>0</v>
      </c>
      <c r="D166" s="7" t="str">
        <f t="shared" si="21"/>
        <v xml:space="preserve"> </v>
      </c>
      <c r="E166" s="2" t="str">
        <f t="shared" si="22"/>
        <v xml:space="preserve"> </v>
      </c>
      <c r="F166" s="2" t="str">
        <f t="shared" si="23"/>
        <v xml:space="preserve"> </v>
      </c>
      <c r="G166" s="7" t="str">
        <f t="shared" si="24"/>
        <v xml:space="preserve"> </v>
      </c>
      <c r="H166" s="7" t="str">
        <f t="shared" si="25"/>
        <v xml:space="preserve"> </v>
      </c>
      <c r="I166" s="7" t="str">
        <f t="shared" si="26"/>
        <v xml:space="preserve"> </v>
      </c>
      <c r="K166" s="1">
        <f>IF(OR(E166&lt;0,E166=" "),+'Existing Bldg Comparison'!$C$17/$F$10,-E166+'Existing Bldg Comparison'!$C$17/$F$10-H166)</f>
        <v>40000</v>
      </c>
      <c r="L166" s="16">
        <f t="shared" si="27"/>
        <v>148</v>
      </c>
      <c r="M166" s="7">
        <f t="shared" si="28"/>
        <v>5235516.2156426022</v>
      </c>
      <c r="N166" s="9" t="str">
        <f>IF(AND(M166&gt;0,M165&lt;0),L166-((M166/'Existing Bldg Comparison'!$C$17))," ")</f>
        <v xml:space="preserve"> </v>
      </c>
    </row>
    <row r="167" spans="2:14" ht="20.100000000000001" customHeight="1" x14ac:dyDescent="0.25">
      <c r="B167" s="1"/>
      <c r="C167" s="2">
        <f t="shared" si="20"/>
        <v>0</v>
      </c>
      <c r="D167" s="7" t="str">
        <f t="shared" si="21"/>
        <v xml:space="preserve"> </v>
      </c>
      <c r="E167" s="2" t="str">
        <f t="shared" si="22"/>
        <v xml:space="preserve"> </v>
      </c>
      <c r="F167" s="2" t="str">
        <f t="shared" si="23"/>
        <v xml:space="preserve"> </v>
      </c>
      <c r="G167" s="7" t="str">
        <f t="shared" si="24"/>
        <v xml:space="preserve"> </v>
      </c>
      <c r="H167" s="7" t="str">
        <f t="shared" si="25"/>
        <v xml:space="preserve"> </v>
      </c>
      <c r="I167" s="7" t="str">
        <f t="shared" si="26"/>
        <v xml:space="preserve"> </v>
      </c>
      <c r="K167" s="1">
        <f>IF(OR(E167&lt;0,E167=" "),+'Existing Bldg Comparison'!$C$17/$F$10,-E167+'Existing Bldg Comparison'!$C$17/$F$10-H167)</f>
        <v>40000</v>
      </c>
      <c r="L167" s="16">
        <f t="shared" si="27"/>
        <v>149</v>
      </c>
      <c r="M167" s="7">
        <f t="shared" si="28"/>
        <v>5275516.2156426022</v>
      </c>
      <c r="N167" s="9" t="str">
        <f>IF(AND(M167&gt;0,M166&lt;0),L167-((M167/'Existing Bldg Comparison'!$C$17))," ")</f>
        <v xml:space="preserve"> </v>
      </c>
    </row>
    <row r="168" spans="2:14" ht="20.100000000000001" customHeight="1" x14ac:dyDescent="0.25">
      <c r="B168" s="1"/>
      <c r="C168" s="2">
        <f t="shared" si="20"/>
        <v>0</v>
      </c>
      <c r="D168" s="7" t="str">
        <f t="shared" si="21"/>
        <v xml:space="preserve"> </v>
      </c>
      <c r="E168" s="2" t="str">
        <f t="shared" si="22"/>
        <v xml:space="preserve"> </v>
      </c>
      <c r="F168" s="2" t="str">
        <f t="shared" si="23"/>
        <v xml:space="preserve"> </v>
      </c>
      <c r="G168" s="7" t="str">
        <f t="shared" si="24"/>
        <v xml:space="preserve"> </v>
      </c>
      <c r="H168" s="7" t="str">
        <f t="shared" si="25"/>
        <v xml:space="preserve"> </v>
      </c>
      <c r="I168" s="7" t="str">
        <f t="shared" si="26"/>
        <v xml:space="preserve"> </v>
      </c>
      <c r="K168" s="1">
        <f>IF(OR(E168&lt;0,E168=" "),+'Existing Bldg Comparison'!$C$17/$F$10,-E168+'Existing Bldg Comparison'!$C$17/$F$10-H168)</f>
        <v>40000</v>
      </c>
      <c r="L168" s="16">
        <f t="shared" si="27"/>
        <v>150</v>
      </c>
      <c r="M168" s="7">
        <f t="shared" si="28"/>
        <v>5315516.2156426022</v>
      </c>
      <c r="N168" s="9" t="str">
        <f>IF(AND(M168&gt;0,M167&lt;0),L168-((M168/'Existing Bldg Comparison'!$C$17))," ")</f>
        <v xml:space="preserve"> </v>
      </c>
    </row>
    <row r="169" spans="2:14" ht="20.100000000000001" customHeight="1" x14ac:dyDescent="0.25">
      <c r="B169" s="1"/>
      <c r="C169" s="2">
        <f t="shared" si="20"/>
        <v>0</v>
      </c>
      <c r="D169" s="7" t="str">
        <f t="shared" si="21"/>
        <v xml:space="preserve"> </v>
      </c>
      <c r="E169" s="2" t="str">
        <f t="shared" si="22"/>
        <v xml:space="preserve"> </v>
      </c>
      <c r="F169" s="2" t="str">
        <f t="shared" si="23"/>
        <v xml:space="preserve"> </v>
      </c>
      <c r="G169" s="7" t="str">
        <f t="shared" si="24"/>
        <v xml:space="preserve"> </v>
      </c>
      <c r="H169" s="7" t="str">
        <f t="shared" si="25"/>
        <v xml:space="preserve"> </v>
      </c>
      <c r="I169" s="7" t="str">
        <f t="shared" si="26"/>
        <v xml:space="preserve"> </v>
      </c>
      <c r="K169" s="1">
        <f>IF(OR(E169&lt;0,E169=" "),+'Existing Bldg Comparison'!$C$17/$F$10,-E169+'Existing Bldg Comparison'!$C$17/$F$10-H169)</f>
        <v>40000</v>
      </c>
      <c r="L169" s="16">
        <f t="shared" si="27"/>
        <v>151</v>
      </c>
      <c r="M169" s="7">
        <f t="shared" si="28"/>
        <v>5355516.2156426022</v>
      </c>
      <c r="N169" s="9" t="str">
        <f>IF(AND(M169&gt;0,M168&lt;0),L169-((M169/'Existing Bldg Comparison'!$C$17))," ")</f>
        <v xml:space="preserve"> </v>
      </c>
    </row>
    <row r="170" spans="2:14" ht="20.100000000000001" customHeight="1" x14ac:dyDescent="0.25">
      <c r="B170" s="1"/>
      <c r="C170" s="2">
        <f t="shared" si="20"/>
        <v>0</v>
      </c>
      <c r="D170" s="7" t="str">
        <f t="shared" si="21"/>
        <v xml:space="preserve"> </v>
      </c>
      <c r="E170" s="2" t="str">
        <f t="shared" si="22"/>
        <v xml:space="preserve"> </v>
      </c>
      <c r="F170" s="2" t="str">
        <f t="shared" si="23"/>
        <v xml:space="preserve"> </v>
      </c>
      <c r="G170" s="7" t="str">
        <f t="shared" si="24"/>
        <v xml:space="preserve"> </v>
      </c>
      <c r="H170" s="7" t="str">
        <f t="shared" si="25"/>
        <v xml:space="preserve"> </v>
      </c>
      <c r="I170" s="7" t="str">
        <f t="shared" si="26"/>
        <v xml:space="preserve"> </v>
      </c>
      <c r="K170" s="1">
        <f>IF(OR(E170&lt;0,E170=" "),+'Existing Bldg Comparison'!$C$17/$F$10,-E170+'Existing Bldg Comparison'!$C$17/$F$10-H170)</f>
        <v>40000</v>
      </c>
      <c r="L170" s="16">
        <f t="shared" si="27"/>
        <v>152</v>
      </c>
      <c r="M170" s="7">
        <f t="shared" si="28"/>
        <v>5395516.2156426022</v>
      </c>
      <c r="N170" s="9" t="str">
        <f>IF(AND(M170&gt;0,M169&lt;0),L170-((M170/'Existing Bldg Comparison'!$C$17))," ")</f>
        <v xml:space="preserve"> </v>
      </c>
    </row>
    <row r="171" spans="2:14" ht="20.100000000000001" customHeight="1" x14ac:dyDescent="0.25">
      <c r="B171" s="1"/>
      <c r="C171" s="2">
        <f t="shared" si="20"/>
        <v>0</v>
      </c>
      <c r="D171" s="7" t="str">
        <f t="shared" si="21"/>
        <v xml:space="preserve"> </v>
      </c>
      <c r="E171" s="2" t="str">
        <f t="shared" si="22"/>
        <v xml:space="preserve"> </v>
      </c>
      <c r="F171" s="2" t="str">
        <f t="shared" si="23"/>
        <v xml:space="preserve"> </v>
      </c>
      <c r="G171" s="7" t="str">
        <f t="shared" si="24"/>
        <v xml:space="preserve"> </v>
      </c>
      <c r="H171" s="7" t="str">
        <f t="shared" si="25"/>
        <v xml:space="preserve"> </v>
      </c>
      <c r="I171" s="7" t="str">
        <f t="shared" si="26"/>
        <v xml:space="preserve"> </v>
      </c>
      <c r="K171" s="1">
        <f>IF(OR(E171&lt;0,E171=" "),+'Existing Bldg Comparison'!$C$17/$F$10,-E171+'Existing Bldg Comparison'!$C$17/$F$10-H171)</f>
        <v>40000</v>
      </c>
      <c r="L171" s="16">
        <f t="shared" si="27"/>
        <v>153</v>
      </c>
      <c r="M171" s="7">
        <f t="shared" si="28"/>
        <v>5435516.2156426022</v>
      </c>
      <c r="N171" s="9" t="str">
        <f>IF(AND(M171&gt;0,M170&lt;0),L171-((M171/'Existing Bldg Comparison'!$C$17))," ")</f>
        <v xml:space="preserve"> </v>
      </c>
    </row>
    <row r="172" spans="2:14" ht="20.100000000000001" customHeight="1" x14ac:dyDescent="0.25">
      <c r="B172" s="1"/>
      <c r="C172" s="2">
        <f t="shared" si="20"/>
        <v>0</v>
      </c>
      <c r="D172" s="7" t="str">
        <f t="shared" si="21"/>
        <v xml:space="preserve"> </v>
      </c>
      <c r="E172" s="2" t="str">
        <f t="shared" si="22"/>
        <v xml:space="preserve"> </v>
      </c>
      <c r="F172" s="2" t="str">
        <f t="shared" si="23"/>
        <v xml:space="preserve"> </v>
      </c>
      <c r="G172" s="7" t="str">
        <f t="shared" si="24"/>
        <v xml:space="preserve"> </v>
      </c>
      <c r="H172" s="7" t="str">
        <f t="shared" si="25"/>
        <v xml:space="preserve"> </v>
      </c>
      <c r="I172" s="7" t="str">
        <f t="shared" si="26"/>
        <v xml:space="preserve"> </v>
      </c>
      <c r="K172" s="1">
        <f>IF(OR(E172&lt;0,E172=" "),+'Existing Bldg Comparison'!$C$17/$F$10,-E172+'Existing Bldg Comparison'!$C$17/$F$10-H172)</f>
        <v>40000</v>
      </c>
      <c r="L172" s="16">
        <f t="shared" si="27"/>
        <v>154</v>
      </c>
      <c r="M172" s="7">
        <f t="shared" si="28"/>
        <v>5475516.2156426022</v>
      </c>
      <c r="N172" s="9" t="str">
        <f>IF(AND(M172&gt;0,M171&lt;0),L172-((M172/'Existing Bldg Comparison'!$C$17))," ")</f>
        <v xml:space="preserve"> </v>
      </c>
    </row>
    <row r="173" spans="2:14" ht="20.100000000000001" customHeight="1" x14ac:dyDescent="0.25">
      <c r="B173" s="1"/>
      <c r="C173" s="2">
        <f t="shared" si="20"/>
        <v>0</v>
      </c>
      <c r="D173" s="7" t="str">
        <f t="shared" si="21"/>
        <v xml:space="preserve"> </v>
      </c>
      <c r="E173" s="2" t="str">
        <f t="shared" si="22"/>
        <v xml:space="preserve"> </v>
      </c>
      <c r="F173" s="2" t="str">
        <f t="shared" si="23"/>
        <v xml:space="preserve"> </v>
      </c>
      <c r="G173" s="7" t="str">
        <f t="shared" si="24"/>
        <v xml:space="preserve"> </v>
      </c>
      <c r="H173" s="7" t="str">
        <f t="shared" si="25"/>
        <v xml:space="preserve"> </v>
      </c>
      <c r="I173" s="7" t="str">
        <f t="shared" si="26"/>
        <v xml:space="preserve"> </v>
      </c>
      <c r="K173" s="1">
        <f>IF(OR(E173&lt;0,E173=" "),+'Existing Bldg Comparison'!$C$17/$F$10,-E173+'Existing Bldg Comparison'!$C$17/$F$10-H173)</f>
        <v>40000</v>
      </c>
      <c r="L173" s="16">
        <f t="shared" si="27"/>
        <v>155</v>
      </c>
      <c r="M173" s="7">
        <f t="shared" si="28"/>
        <v>5515516.2156426022</v>
      </c>
      <c r="N173" s="9" t="str">
        <f>IF(AND(M173&gt;0,M172&lt;0),L173-((M173/'Existing Bldg Comparison'!$C$17))," ")</f>
        <v xml:space="preserve"> </v>
      </c>
    </row>
    <row r="174" spans="2:14" ht="20.100000000000001" customHeight="1" x14ac:dyDescent="0.25">
      <c r="B174" s="1"/>
      <c r="C174" s="2">
        <f t="shared" si="20"/>
        <v>0</v>
      </c>
      <c r="D174" s="7" t="str">
        <f t="shared" si="21"/>
        <v xml:space="preserve"> </v>
      </c>
      <c r="E174" s="2" t="str">
        <f t="shared" si="22"/>
        <v xml:space="preserve"> </v>
      </c>
      <c r="F174" s="2" t="str">
        <f t="shared" si="23"/>
        <v xml:space="preserve"> </v>
      </c>
      <c r="G174" s="7" t="str">
        <f t="shared" si="24"/>
        <v xml:space="preserve"> </v>
      </c>
      <c r="H174" s="7" t="str">
        <f t="shared" si="25"/>
        <v xml:space="preserve"> </v>
      </c>
      <c r="I174" s="7" t="str">
        <f t="shared" si="26"/>
        <v xml:space="preserve"> </v>
      </c>
      <c r="K174" s="1">
        <f>IF(OR(E174&lt;0,E174=" "),+'Existing Bldg Comparison'!$C$17/$F$10,-E174+'Existing Bldg Comparison'!$C$17/$F$10-H174)</f>
        <v>40000</v>
      </c>
      <c r="L174" s="16">
        <f t="shared" si="27"/>
        <v>156</v>
      </c>
      <c r="M174" s="7">
        <f t="shared" si="28"/>
        <v>5555516.2156426022</v>
      </c>
      <c r="N174" s="9" t="str">
        <f>IF(AND(M174&gt;0,M173&lt;0),L174-((M174/'Existing Bldg Comparison'!$C$17))," ")</f>
        <v xml:space="preserve"> </v>
      </c>
    </row>
    <row r="175" spans="2:14" ht="20.100000000000001" customHeight="1" x14ac:dyDescent="0.25">
      <c r="B175" s="1"/>
      <c r="C175" s="2">
        <f t="shared" si="20"/>
        <v>0</v>
      </c>
      <c r="D175" s="7" t="str">
        <f t="shared" si="21"/>
        <v xml:space="preserve"> </v>
      </c>
      <c r="E175" s="2" t="str">
        <f t="shared" si="22"/>
        <v xml:space="preserve"> </v>
      </c>
      <c r="F175" s="2" t="str">
        <f t="shared" si="23"/>
        <v xml:space="preserve"> </v>
      </c>
      <c r="G175" s="7" t="str">
        <f t="shared" si="24"/>
        <v xml:space="preserve"> </v>
      </c>
      <c r="H175" s="7" t="str">
        <f t="shared" si="25"/>
        <v xml:space="preserve"> </v>
      </c>
      <c r="I175" s="7" t="str">
        <f t="shared" si="26"/>
        <v xml:space="preserve"> </v>
      </c>
      <c r="K175" s="1">
        <f>IF(OR(E175&lt;0,E175=" "),+'Existing Bldg Comparison'!$C$17/$F$10,-E175+'Existing Bldg Comparison'!$C$17/$F$10-H175)</f>
        <v>40000</v>
      </c>
      <c r="L175" s="16">
        <f t="shared" si="27"/>
        <v>157</v>
      </c>
      <c r="M175" s="7">
        <f t="shared" si="28"/>
        <v>5595516.2156426022</v>
      </c>
      <c r="N175" s="9" t="str">
        <f>IF(AND(M175&gt;0,M174&lt;0),L175-((M175/'Existing Bldg Comparison'!$C$17))," ")</f>
        <v xml:space="preserve"> </v>
      </c>
    </row>
    <row r="176" spans="2:14" ht="20.100000000000001" customHeight="1" x14ac:dyDescent="0.25">
      <c r="B176" s="1"/>
      <c r="C176" s="2">
        <f t="shared" si="20"/>
        <v>0</v>
      </c>
      <c r="D176" s="7" t="str">
        <f t="shared" si="21"/>
        <v xml:space="preserve"> </v>
      </c>
      <c r="E176" s="2" t="str">
        <f t="shared" si="22"/>
        <v xml:space="preserve"> </v>
      </c>
      <c r="F176" s="2" t="str">
        <f t="shared" si="23"/>
        <v xml:space="preserve"> </v>
      </c>
      <c r="G176" s="7" t="str">
        <f t="shared" si="24"/>
        <v xml:space="preserve"> </v>
      </c>
      <c r="H176" s="7" t="str">
        <f t="shared" si="25"/>
        <v xml:space="preserve"> </v>
      </c>
      <c r="I176" s="7" t="str">
        <f t="shared" si="26"/>
        <v xml:space="preserve"> </v>
      </c>
      <c r="K176" s="1">
        <f>IF(OR(E176&lt;0,E176=" "),+'Existing Bldg Comparison'!$C$17/$F$10,-E176+'Existing Bldg Comparison'!$C$17/$F$10-H176)</f>
        <v>40000</v>
      </c>
      <c r="L176" s="16">
        <f t="shared" si="27"/>
        <v>158</v>
      </c>
      <c r="M176" s="7">
        <f t="shared" si="28"/>
        <v>5635516.2156426022</v>
      </c>
      <c r="N176" s="9" t="str">
        <f>IF(AND(M176&gt;0,M175&lt;0),L176-((M176/'Existing Bldg Comparison'!$C$17))," ")</f>
        <v xml:space="preserve"> </v>
      </c>
    </row>
    <row r="177" spans="2:14" ht="20.100000000000001" customHeight="1" x14ac:dyDescent="0.25">
      <c r="B177" s="1"/>
      <c r="C177" s="2">
        <f t="shared" si="20"/>
        <v>0</v>
      </c>
      <c r="D177" s="7" t="str">
        <f t="shared" si="21"/>
        <v xml:space="preserve"> </v>
      </c>
      <c r="E177" s="2" t="str">
        <f t="shared" si="22"/>
        <v xml:space="preserve"> </v>
      </c>
      <c r="F177" s="2" t="str">
        <f t="shared" si="23"/>
        <v xml:space="preserve"> </v>
      </c>
      <c r="G177" s="7" t="str">
        <f t="shared" si="24"/>
        <v xml:space="preserve"> </v>
      </c>
      <c r="H177" s="7" t="str">
        <f t="shared" si="25"/>
        <v xml:space="preserve"> </v>
      </c>
      <c r="I177" s="7" t="str">
        <f t="shared" si="26"/>
        <v xml:space="preserve"> </v>
      </c>
      <c r="K177" s="1">
        <f>IF(OR(E177&lt;0,E177=" "),+'Existing Bldg Comparison'!$C$17/$F$10,-E177+'Existing Bldg Comparison'!$C$17/$F$10-H177)</f>
        <v>40000</v>
      </c>
      <c r="L177" s="16">
        <f t="shared" si="27"/>
        <v>159</v>
      </c>
      <c r="M177" s="7">
        <f t="shared" si="28"/>
        <v>5675516.2156426022</v>
      </c>
      <c r="N177" s="9" t="str">
        <f>IF(AND(M177&gt;0,M176&lt;0),L177-((M177/'Existing Bldg Comparison'!$C$17))," ")</f>
        <v xml:space="preserve"> </v>
      </c>
    </row>
    <row r="178" spans="2:14" ht="20.100000000000001" customHeight="1" x14ac:dyDescent="0.25">
      <c r="B178" s="1"/>
      <c r="C178" s="2">
        <f t="shared" si="20"/>
        <v>0</v>
      </c>
      <c r="D178" s="7" t="str">
        <f t="shared" si="21"/>
        <v xml:space="preserve"> </v>
      </c>
      <c r="E178" s="2" t="str">
        <f t="shared" si="22"/>
        <v xml:space="preserve"> </v>
      </c>
      <c r="F178" s="2" t="str">
        <f t="shared" si="23"/>
        <v xml:space="preserve"> </v>
      </c>
      <c r="G178" s="7" t="str">
        <f t="shared" si="24"/>
        <v xml:space="preserve"> </v>
      </c>
      <c r="H178" s="7" t="str">
        <f t="shared" si="25"/>
        <v xml:space="preserve"> </v>
      </c>
      <c r="I178" s="7" t="str">
        <f t="shared" si="26"/>
        <v xml:space="preserve"> </v>
      </c>
      <c r="K178" s="1">
        <f>IF(OR(E178&lt;0,E178=" "),+'Existing Bldg Comparison'!$C$17/$F$10,-E178+'Existing Bldg Comparison'!$C$17/$F$10-H178)</f>
        <v>40000</v>
      </c>
      <c r="L178" s="16">
        <f t="shared" si="27"/>
        <v>160</v>
      </c>
      <c r="M178" s="7">
        <f t="shared" si="28"/>
        <v>5715516.2156426022</v>
      </c>
      <c r="N178" s="9" t="str">
        <f>IF(AND(M178&gt;0,M177&lt;0),L178-((M178/'Existing Bldg Comparison'!$C$17))," ")</f>
        <v xml:space="preserve"> </v>
      </c>
    </row>
    <row r="179" spans="2:14" ht="20.100000000000001" customHeight="1" x14ac:dyDescent="0.25">
      <c r="B179" s="1"/>
      <c r="C179" s="2">
        <f t="shared" si="20"/>
        <v>0</v>
      </c>
      <c r="D179" s="7" t="str">
        <f t="shared" si="21"/>
        <v xml:space="preserve"> </v>
      </c>
      <c r="E179" s="2" t="str">
        <f t="shared" si="22"/>
        <v xml:space="preserve"> </v>
      </c>
      <c r="F179" s="2" t="str">
        <f t="shared" si="23"/>
        <v xml:space="preserve"> </v>
      </c>
      <c r="G179" s="7" t="str">
        <f t="shared" si="24"/>
        <v xml:space="preserve"> </v>
      </c>
      <c r="H179" s="7" t="str">
        <f t="shared" si="25"/>
        <v xml:space="preserve"> </v>
      </c>
      <c r="I179" s="7" t="str">
        <f t="shared" si="26"/>
        <v xml:space="preserve"> </v>
      </c>
      <c r="K179" s="1">
        <f>IF(OR(E179&lt;0,E179=" "),+'Existing Bldg Comparison'!$C$17/$F$10,-E179+'Existing Bldg Comparison'!$C$17/$F$10-H179)</f>
        <v>40000</v>
      </c>
      <c r="L179" s="16">
        <f t="shared" si="27"/>
        <v>161</v>
      </c>
      <c r="M179" s="7">
        <f t="shared" si="28"/>
        <v>5755516.2156426022</v>
      </c>
      <c r="N179" s="9" t="str">
        <f>IF(AND(M179&gt;0,M178&lt;0),L179-((M179/'Existing Bldg Comparison'!$C$17))," ")</f>
        <v xml:space="preserve"> </v>
      </c>
    </row>
    <row r="180" spans="2:14" ht="20.100000000000001" customHeight="1" x14ac:dyDescent="0.25">
      <c r="B180" s="1"/>
      <c r="C180" s="2">
        <f t="shared" si="20"/>
        <v>0</v>
      </c>
      <c r="D180" s="7" t="str">
        <f t="shared" si="21"/>
        <v xml:space="preserve"> </v>
      </c>
      <c r="E180" s="2" t="str">
        <f t="shared" si="22"/>
        <v xml:space="preserve"> </v>
      </c>
      <c r="F180" s="2" t="str">
        <f t="shared" si="23"/>
        <v xml:space="preserve"> </v>
      </c>
      <c r="G180" s="7" t="str">
        <f t="shared" si="24"/>
        <v xml:space="preserve"> </v>
      </c>
      <c r="H180" s="7" t="str">
        <f t="shared" si="25"/>
        <v xml:space="preserve"> </v>
      </c>
      <c r="I180" s="7" t="str">
        <f t="shared" si="26"/>
        <v xml:space="preserve"> </v>
      </c>
      <c r="K180" s="1">
        <f>IF(OR(E180&lt;0,E180=" "),+'Existing Bldg Comparison'!$C$17/$F$10,-E180+'Existing Bldg Comparison'!$C$17/$F$10-H180)</f>
        <v>40000</v>
      </c>
      <c r="L180" s="16">
        <f t="shared" si="27"/>
        <v>162</v>
      </c>
      <c r="M180" s="7">
        <f t="shared" si="28"/>
        <v>5795516.2156426022</v>
      </c>
      <c r="N180" s="9" t="str">
        <f>IF(AND(M180&gt;0,M179&lt;0),L180-((M180/'Existing Bldg Comparison'!$C$17))," ")</f>
        <v xml:space="preserve"> </v>
      </c>
    </row>
    <row r="181" spans="2:14" ht="20.100000000000001" customHeight="1" x14ac:dyDescent="0.25">
      <c r="B181" s="1"/>
      <c r="C181" s="2">
        <f t="shared" si="20"/>
        <v>0</v>
      </c>
      <c r="D181" s="7" t="str">
        <f t="shared" si="21"/>
        <v xml:space="preserve"> </v>
      </c>
      <c r="E181" s="2" t="str">
        <f t="shared" si="22"/>
        <v xml:space="preserve"> </v>
      </c>
      <c r="F181" s="2" t="str">
        <f t="shared" si="23"/>
        <v xml:space="preserve"> </v>
      </c>
      <c r="G181" s="7" t="str">
        <f t="shared" si="24"/>
        <v xml:space="preserve"> </v>
      </c>
      <c r="H181" s="7" t="str">
        <f t="shared" si="25"/>
        <v xml:space="preserve"> </v>
      </c>
      <c r="I181" s="7" t="str">
        <f t="shared" si="26"/>
        <v xml:space="preserve"> </v>
      </c>
      <c r="K181" s="1">
        <f>IF(OR(E181&lt;0,E181=" "),+'Existing Bldg Comparison'!$C$17/$F$10,-E181+'Existing Bldg Comparison'!$C$17/$F$10-H181)</f>
        <v>40000</v>
      </c>
      <c r="L181" s="16">
        <f t="shared" si="27"/>
        <v>163</v>
      </c>
      <c r="M181" s="7">
        <f t="shared" si="28"/>
        <v>5835516.2156426022</v>
      </c>
      <c r="N181" s="9" t="str">
        <f>IF(AND(M181&gt;0,M180&lt;0),L181-((M181/'Existing Bldg Comparison'!$C$17))," ")</f>
        <v xml:space="preserve"> </v>
      </c>
    </row>
    <row r="182" spans="2:14" ht="20.100000000000001" customHeight="1" x14ac:dyDescent="0.25">
      <c r="B182" s="1"/>
      <c r="C182" s="2">
        <f t="shared" si="20"/>
        <v>0</v>
      </c>
      <c r="D182" s="7" t="str">
        <f t="shared" si="21"/>
        <v xml:space="preserve"> </v>
      </c>
      <c r="E182" s="2" t="str">
        <f t="shared" si="22"/>
        <v xml:space="preserve"> </v>
      </c>
      <c r="F182" s="2" t="str">
        <f t="shared" si="23"/>
        <v xml:space="preserve"> </v>
      </c>
      <c r="G182" s="7" t="str">
        <f t="shared" si="24"/>
        <v xml:space="preserve"> </v>
      </c>
      <c r="H182" s="7" t="str">
        <f t="shared" si="25"/>
        <v xml:space="preserve"> </v>
      </c>
      <c r="I182" s="7" t="str">
        <f t="shared" si="26"/>
        <v xml:space="preserve"> </v>
      </c>
      <c r="K182" s="1">
        <f>IF(OR(E182&lt;0,E182=" "),+'Existing Bldg Comparison'!$C$17/$F$10,-E182+'Existing Bldg Comparison'!$C$17/$F$10-H182)</f>
        <v>40000</v>
      </c>
      <c r="L182" s="16">
        <f t="shared" si="27"/>
        <v>164</v>
      </c>
      <c r="M182" s="7">
        <f t="shared" si="28"/>
        <v>5875516.2156426022</v>
      </c>
      <c r="N182" s="9" t="str">
        <f>IF(AND(M182&gt;0,M181&lt;0),L182-((M182/'Existing Bldg Comparison'!$C$17))," ")</f>
        <v xml:space="preserve"> </v>
      </c>
    </row>
    <row r="183" spans="2:14" ht="20.100000000000001" customHeight="1" x14ac:dyDescent="0.25">
      <c r="B183" s="1"/>
      <c r="C183" s="2">
        <f t="shared" si="20"/>
        <v>0</v>
      </c>
      <c r="D183" s="7" t="str">
        <f t="shared" si="21"/>
        <v xml:space="preserve"> </v>
      </c>
      <c r="E183" s="2" t="str">
        <f t="shared" si="22"/>
        <v xml:space="preserve"> </v>
      </c>
      <c r="F183" s="2" t="str">
        <f t="shared" si="23"/>
        <v xml:space="preserve"> </v>
      </c>
      <c r="G183" s="7" t="str">
        <f t="shared" si="24"/>
        <v xml:space="preserve"> </v>
      </c>
      <c r="H183" s="7" t="str">
        <f t="shared" si="25"/>
        <v xml:space="preserve"> </v>
      </c>
      <c r="I183" s="7" t="str">
        <f t="shared" si="26"/>
        <v xml:space="preserve"> </v>
      </c>
      <c r="K183" s="1">
        <f>IF(OR(E183&lt;0,E183=" "),+'Existing Bldg Comparison'!$C$17/$F$10,-E183+'Existing Bldg Comparison'!$C$17/$F$10-H183)</f>
        <v>40000</v>
      </c>
      <c r="L183" s="16">
        <f t="shared" si="27"/>
        <v>165</v>
      </c>
      <c r="M183" s="7">
        <f t="shared" si="28"/>
        <v>5915516.2156426022</v>
      </c>
      <c r="N183" s="9" t="str">
        <f>IF(AND(M183&gt;0,M182&lt;0),L183-((M183/'Existing Bldg Comparison'!$C$17))," ")</f>
        <v xml:space="preserve"> </v>
      </c>
    </row>
    <row r="184" spans="2:14" ht="20.100000000000001" customHeight="1" x14ac:dyDescent="0.25">
      <c r="B184" s="1"/>
      <c r="C184" s="2">
        <f t="shared" si="20"/>
        <v>0</v>
      </c>
      <c r="D184" s="7" t="str">
        <f t="shared" si="21"/>
        <v xml:space="preserve"> </v>
      </c>
      <c r="E184" s="2" t="str">
        <f t="shared" si="22"/>
        <v xml:space="preserve"> </v>
      </c>
      <c r="F184" s="2" t="str">
        <f t="shared" si="23"/>
        <v xml:space="preserve"> </v>
      </c>
      <c r="G184" s="7" t="str">
        <f t="shared" si="24"/>
        <v xml:space="preserve"> </v>
      </c>
      <c r="H184" s="7" t="str">
        <f t="shared" si="25"/>
        <v xml:space="preserve"> </v>
      </c>
      <c r="I184" s="7" t="str">
        <f t="shared" si="26"/>
        <v xml:space="preserve"> </v>
      </c>
      <c r="K184" s="1">
        <f>IF(OR(E184&lt;0,E184=" "),+'Existing Bldg Comparison'!$C$17/$F$10,-E184+'Existing Bldg Comparison'!$C$17/$F$10-H184)</f>
        <v>40000</v>
      </c>
      <c r="L184" s="16">
        <f t="shared" si="27"/>
        <v>166</v>
      </c>
      <c r="M184" s="7">
        <f t="shared" si="28"/>
        <v>5955516.2156426022</v>
      </c>
      <c r="N184" s="9" t="str">
        <f>IF(AND(M184&gt;0,M183&lt;0),L184-((M184/'Existing Bldg Comparison'!$C$17))," ")</f>
        <v xml:space="preserve"> </v>
      </c>
    </row>
    <row r="185" spans="2:14" ht="20.100000000000001" customHeight="1" x14ac:dyDescent="0.25">
      <c r="B185" s="1"/>
      <c r="C185" s="2">
        <f t="shared" si="20"/>
        <v>0</v>
      </c>
      <c r="D185" s="7" t="str">
        <f t="shared" si="21"/>
        <v xml:space="preserve"> </v>
      </c>
      <c r="E185" s="2" t="str">
        <f t="shared" si="22"/>
        <v xml:space="preserve"> </v>
      </c>
      <c r="F185" s="2" t="str">
        <f t="shared" si="23"/>
        <v xml:space="preserve"> </v>
      </c>
      <c r="G185" s="7" t="str">
        <f t="shared" si="24"/>
        <v xml:space="preserve"> </v>
      </c>
      <c r="H185" s="7" t="str">
        <f t="shared" si="25"/>
        <v xml:space="preserve"> </v>
      </c>
      <c r="I185" s="7" t="str">
        <f t="shared" si="26"/>
        <v xml:space="preserve"> </v>
      </c>
      <c r="K185" s="1">
        <f>IF(OR(E185&lt;0,E185=" "),+'Existing Bldg Comparison'!$C$17/$F$10,-E185+'Existing Bldg Comparison'!$C$17/$F$10-H185)</f>
        <v>40000</v>
      </c>
      <c r="L185" s="16">
        <f t="shared" si="27"/>
        <v>167</v>
      </c>
      <c r="M185" s="7">
        <f t="shared" si="28"/>
        <v>5995516.2156426022</v>
      </c>
      <c r="N185" s="9" t="str">
        <f>IF(AND(M185&gt;0,M184&lt;0),L185-((M185/'Existing Bldg Comparison'!$C$17))," ")</f>
        <v xml:space="preserve"> </v>
      </c>
    </row>
    <row r="186" spans="2:14" ht="20.100000000000001" customHeight="1" x14ac:dyDescent="0.25">
      <c r="B186" s="1"/>
      <c r="C186" s="2">
        <f t="shared" si="20"/>
        <v>0</v>
      </c>
      <c r="D186" s="7" t="str">
        <f t="shared" si="21"/>
        <v xml:space="preserve"> </v>
      </c>
      <c r="E186" s="2" t="str">
        <f t="shared" si="22"/>
        <v xml:space="preserve"> </v>
      </c>
      <c r="F186" s="2" t="str">
        <f t="shared" si="23"/>
        <v xml:space="preserve"> </v>
      </c>
      <c r="G186" s="7" t="str">
        <f t="shared" si="24"/>
        <v xml:space="preserve"> </v>
      </c>
      <c r="H186" s="7" t="str">
        <f t="shared" si="25"/>
        <v xml:space="preserve"> </v>
      </c>
      <c r="I186" s="7" t="str">
        <f t="shared" si="26"/>
        <v xml:space="preserve"> </v>
      </c>
      <c r="K186" s="1">
        <f>IF(OR(E186&lt;0,E186=" "),+'Existing Bldg Comparison'!$C$17/$F$10,-E186+'Existing Bldg Comparison'!$C$17/$F$10-H186)</f>
        <v>40000</v>
      </c>
      <c r="L186" s="16">
        <f t="shared" si="27"/>
        <v>168</v>
      </c>
      <c r="M186" s="7">
        <f t="shared" si="28"/>
        <v>6035516.2156426022</v>
      </c>
      <c r="N186" s="9" t="str">
        <f>IF(AND(M186&gt;0,M185&lt;0),L186-((M186/'Existing Bldg Comparison'!$C$17))," ")</f>
        <v xml:space="preserve"> </v>
      </c>
    </row>
    <row r="187" spans="2:14" ht="20.100000000000001" customHeight="1" x14ac:dyDescent="0.25">
      <c r="B187" s="1"/>
      <c r="C187" s="2">
        <f t="shared" si="20"/>
        <v>0</v>
      </c>
      <c r="D187" s="7" t="str">
        <f t="shared" si="21"/>
        <v xml:space="preserve"> </v>
      </c>
      <c r="E187" s="2" t="str">
        <f t="shared" si="22"/>
        <v xml:space="preserve"> </v>
      </c>
      <c r="F187" s="2" t="str">
        <f t="shared" si="23"/>
        <v xml:space="preserve"> </v>
      </c>
      <c r="G187" s="7" t="str">
        <f t="shared" si="24"/>
        <v xml:space="preserve"> </v>
      </c>
      <c r="H187" s="7" t="str">
        <f t="shared" si="25"/>
        <v xml:space="preserve"> </v>
      </c>
      <c r="I187" s="7" t="str">
        <f t="shared" si="26"/>
        <v xml:space="preserve"> </v>
      </c>
      <c r="K187" s="1">
        <f>IF(OR(E187&lt;0,E187=" "),+'Existing Bldg Comparison'!$C$17/$F$10,-E187+'Existing Bldg Comparison'!$C$17/$F$10-H187)</f>
        <v>40000</v>
      </c>
      <c r="L187" s="16">
        <f t="shared" si="27"/>
        <v>169</v>
      </c>
      <c r="M187" s="7">
        <f t="shared" si="28"/>
        <v>6075516.2156426022</v>
      </c>
      <c r="N187" s="9" t="str">
        <f>IF(AND(M187&gt;0,M186&lt;0),L187-((M187/'Existing Bldg Comparison'!$C$17))," ")</f>
        <v xml:space="preserve"> </v>
      </c>
    </row>
    <row r="188" spans="2:14" ht="20.100000000000001" customHeight="1" x14ac:dyDescent="0.25">
      <c r="B188" s="1"/>
      <c r="C188" s="2">
        <f t="shared" si="20"/>
        <v>0</v>
      </c>
      <c r="D188" s="7" t="str">
        <f t="shared" si="21"/>
        <v xml:space="preserve"> </v>
      </c>
      <c r="E188" s="2" t="str">
        <f t="shared" si="22"/>
        <v xml:space="preserve"> </v>
      </c>
      <c r="F188" s="2" t="str">
        <f t="shared" si="23"/>
        <v xml:space="preserve"> </v>
      </c>
      <c r="G188" s="7" t="str">
        <f t="shared" si="24"/>
        <v xml:space="preserve"> </v>
      </c>
      <c r="H188" s="7" t="str">
        <f t="shared" si="25"/>
        <v xml:space="preserve"> </v>
      </c>
      <c r="I188" s="7" t="str">
        <f t="shared" si="26"/>
        <v xml:space="preserve"> </v>
      </c>
      <c r="K188" s="1">
        <f>IF(OR(E188&lt;0,E188=" "),+'Existing Bldg Comparison'!$C$17/$F$10,-E188+'Existing Bldg Comparison'!$C$17/$F$10-H188)</f>
        <v>40000</v>
      </c>
      <c r="L188" s="16">
        <f t="shared" si="27"/>
        <v>170</v>
      </c>
      <c r="M188" s="7">
        <f t="shared" si="28"/>
        <v>6115516.2156426022</v>
      </c>
      <c r="N188" s="9" t="str">
        <f>IF(AND(M188&gt;0,M187&lt;0),L188-((M188/'Existing Bldg Comparison'!$C$17))," ")</f>
        <v xml:space="preserve"> </v>
      </c>
    </row>
    <row r="189" spans="2:14" ht="20.100000000000001" customHeight="1" x14ac:dyDescent="0.25">
      <c r="B189" s="1"/>
      <c r="C189" s="2">
        <f t="shared" si="20"/>
        <v>0</v>
      </c>
      <c r="D189" s="7" t="str">
        <f t="shared" si="21"/>
        <v xml:space="preserve"> </v>
      </c>
      <c r="E189" s="2" t="str">
        <f t="shared" si="22"/>
        <v xml:space="preserve"> </v>
      </c>
      <c r="F189" s="2" t="str">
        <f t="shared" si="23"/>
        <v xml:space="preserve"> </v>
      </c>
      <c r="G189" s="7" t="str">
        <f t="shared" si="24"/>
        <v xml:space="preserve"> </v>
      </c>
      <c r="H189" s="7" t="str">
        <f t="shared" si="25"/>
        <v xml:space="preserve"> </v>
      </c>
      <c r="I189" s="7" t="str">
        <f t="shared" si="26"/>
        <v xml:space="preserve"> </v>
      </c>
      <c r="K189" s="1">
        <f>IF(OR(E189&lt;0,E189=" "),+'Existing Bldg Comparison'!$C$17/$F$10,-E189+'Existing Bldg Comparison'!$C$17/$F$10-H189)</f>
        <v>40000</v>
      </c>
      <c r="L189" s="16">
        <f t="shared" si="27"/>
        <v>171</v>
      </c>
      <c r="M189" s="7">
        <f t="shared" si="28"/>
        <v>6155516.2156426022</v>
      </c>
      <c r="N189" s="9" t="str">
        <f>IF(AND(M189&gt;0,M188&lt;0),L189-((M189/'Existing Bldg Comparison'!$C$17))," ")</f>
        <v xml:space="preserve"> </v>
      </c>
    </row>
    <row r="190" spans="2:14" ht="20.100000000000001" customHeight="1" x14ac:dyDescent="0.25">
      <c r="B190" s="1"/>
      <c r="C190" s="2">
        <f t="shared" si="20"/>
        <v>0</v>
      </c>
      <c r="D190" s="7" t="str">
        <f t="shared" si="21"/>
        <v xml:space="preserve"> </v>
      </c>
      <c r="E190" s="2" t="str">
        <f t="shared" si="22"/>
        <v xml:space="preserve"> </v>
      </c>
      <c r="F190" s="2" t="str">
        <f t="shared" si="23"/>
        <v xml:space="preserve"> </v>
      </c>
      <c r="G190" s="7" t="str">
        <f t="shared" si="24"/>
        <v xml:space="preserve"> </v>
      </c>
      <c r="H190" s="7" t="str">
        <f t="shared" si="25"/>
        <v xml:space="preserve"> </v>
      </c>
      <c r="I190" s="7" t="str">
        <f t="shared" si="26"/>
        <v xml:space="preserve"> </v>
      </c>
      <c r="K190" s="1">
        <f>IF(OR(E190&lt;0,E190=" "),+'Existing Bldg Comparison'!$C$17/$F$10,-E190+'Existing Bldg Comparison'!$C$17/$F$10-H190)</f>
        <v>40000</v>
      </c>
      <c r="L190" s="16">
        <f t="shared" si="27"/>
        <v>172</v>
      </c>
      <c r="M190" s="7">
        <f t="shared" si="28"/>
        <v>6195516.2156426022</v>
      </c>
      <c r="N190" s="9" t="str">
        <f>IF(AND(M190&gt;0,M189&lt;0),L190-((M190/'Existing Bldg Comparison'!$C$17))," ")</f>
        <v xml:space="preserve"> </v>
      </c>
    </row>
    <row r="191" spans="2:14" ht="20.100000000000001" customHeight="1" x14ac:dyDescent="0.25">
      <c r="B191" s="1"/>
      <c r="C191" s="2">
        <f t="shared" si="20"/>
        <v>0</v>
      </c>
      <c r="D191" s="7" t="str">
        <f t="shared" si="21"/>
        <v xml:space="preserve"> </v>
      </c>
      <c r="E191" s="2" t="str">
        <f t="shared" si="22"/>
        <v xml:space="preserve"> </v>
      </c>
      <c r="F191" s="2" t="str">
        <f t="shared" si="23"/>
        <v xml:space="preserve"> </v>
      </c>
      <c r="G191" s="7" t="str">
        <f t="shared" si="24"/>
        <v xml:space="preserve"> </v>
      </c>
      <c r="H191" s="7" t="str">
        <f t="shared" si="25"/>
        <v xml:space="preserve"> </v>
      </c>
      <c r="I191" s="7" t="str">
        <f t="shared" si="26"/>
        <v xml:space="preserve"> </v>
      </c>
      <c r="K191" s="1">
        <f>IF(OR(E191&lt;0,E191=" "),+'Existing Bldg Comparison'!$C$17/$F$10,-E191+'Existing Bldg Comparison'!$C$17/$F$10-H191)</f>
        <v>40000</v>
      </c>
      <c r="L191" s="16">
        <f t="shared" si="27"/>
        <v>173</v>
      </c>
      <c r="M191" s="7">
        <f t="shared" si="28"/>
        <v>6235516.2156426022</v>
      </c>
      <c r="N191" s="9" t="str">
        <f>IF(AND(M191&gt;0,M190&lt;0),L191-((M191/'Existing Bldg Comparison'!$C$17))," ")</f>
        <v xml:space="preserve"> </v>
      </c>
    </row>
    <row r="192" spans="2:14" ht="20.100000000000001" customHeight="1" x14ac:dyDescent="0.25">
      <c r="B192" s="1"/>
      <c r="C192" s="2">
        <f t="shared" si="20"/>
        <v>0</v>
      </c>
      <c r="D192" s="7" t="str">
        <f t="shared" si="21"/>
        <v xml:space="preserve"> </v>
      </c>
      <c r="E192" s="2" t="str">
        <f t="shared" si="22"/>
        <v xml:space="preserve"> </v>
      </c>
      <c r="F192" s="2" t="str">
        <f t="shared" si="23"/>
        <v xml:space="preserve"> </v>
      </c>
      <c r="G192" s="7" t="str">
        <f t="shared" si="24"/>
        <v xml:space="preserve"> </v>
      </c>
      <c r="H192" s="7" t="str">
        <f t="shared" si="25"/>
        <v xml:space="preserve"> </v>
      </c>
      <c r="I192" s="7" t="str">
        <f t="shared" si="26"/>
        <v xml:space="preserve"> </v>
      </c>
      <c r="K192" s="1">
        <f>IF(OR(E192&lt;0,E192=" "),+'Existing Bldg Comparison'!$C$17/$F$10,-E192+'Existing Bldg Comparison'!$C$17/$F$10-H192)</f>
        <v>40000</v>
      </c>
      <c r="L192" s="16">
        <f t="shared" si="27"/>
        <v>174</v>
      </c>
      <c r="M192" s="7">
        <f t="shared" si="28"/>
        <v>6275516.2156426022</v>
      </c>
      <c r="N192" s="9" t="str">
        <f>IF(AND(M192&gt;0,M191&lt;0),L192-((M192/'Existing Bldg Comparison'!$C$17))," ")</f>
        <v xml:space="preserve"> </v>
      </c>
    </row>
    <row r="193" spans="2:14" ht="20.100000000000001" customHeight="1" x14ac:dyDescent="0.25">
      <c r="B193" s="1"/>
      <c r="C193" s="2">
        <f t="shared" si="20"/>
        <v>0</v>
      </c>
      <c r="D193" s="7" t="str">
        <f t="shared" si="21"/>
        <v xml:space="preserve"> </v>
      </c>
      <c r="E193" s="2" t="str">
        <f t="shared" si="22"/>
        <v xml:space="preserve"> </v>
      </c>
      <c r="F193" s="2" t="str">
        <f t="shared" si="23"/>
        <v xml:space="preserve"> </v>
      </c>
      <c r="G193" s="7" t="str">
        <f t="shared" si="24"/>
        <v xml:space="preserve"> </v>
      </c>
      <c r="H193" s="7" t="str">
        <f t="shared" si="25"/>
        <v xml:space="preserve"> </v>
      </c>
      <c r="I193" s="7" t="str">
        <f t="shared" si="26"/>
        <v xml:space="preserve"> </v>
      </c>
      <c r="K193" s="1">
        <f>IF(OR(E193&lt;0,E193=" "),+'Existing Bldg Comparison'!$C$17/$F$10,-E193+'Existing Bldg Comparison'!$C$17/$F$10-H193)</f>
        <v>40000</v>
      </c>
      <c r="L193" s="16">
        <f t="shared" si="27"/>
        <v>175</v>
      </c>
      <c r="M193" s="7">
        <f t="shared" si="28"/>
        <v>6315516.2156426022</v>
      </c>
      <c r="N193" s="9" t="str">
        <f>IF(AND(M193&gt;0,M192&lt;0),L193-((M193/'Existing Bldg Comparison'!$C$17))," ")</f>
        <v xml:space="preserve"> </v>
      </c>
    </row>
    <row r="194" spans="2:14" ht="20.100000000000001" customHeight="1" x14ac:dyDescent="0.25">
      <c r="B194" s="1"/>
      <c r="C194" s="2">
        <f t="shared" si="20"/>
        <v>0</v>
      </c>
      <c r="D194" s="7" t="str">
        <f t="shared" si="21"/>
        <v xml:space="preserve"> </v>
      </c>
      <c r="E194" s="2" t="str">
        <f t="shared" si="22"/>
        <v xml:space="preserve"> </v>
      </c>
      <c r="F194" s="2" t="str">
        <f t="shared" si="23"/>
        <v xml:space="preserve"> </v>
      </c>
      <c r="G194" s="7" t="str">
        <f t="shared" si="24"/>
        <v xml:space="preserve"> </v>
      </c>
      <c r="H194" s="7" t="str">
        <f t="shared" si="25"/>
        <v xml:space="preserve"> </v>
      </c>
      <c r="I194" s="7" t="str">
        <f t="shared" si="26"/>
        <v xml:space="preserve"> </v>
      </c>
      <c r="K194" s="1">
        <f>IF(OR(E194&lt;0,E194=" "),+'Existing Bldg Comparison'!$C$17/$F$10,-E194+'Existing Bldg Comparison'!$C$17/$F$10-H194)</f>
        <v>40000</v>
      </c>
      <c r="L194" s="16">
        <f t="shared" si="27"/>
        <v>176</v>
      </c>
      <c r="M194" s="7">
        <f t="shared" si="28"/>
        <v>6355516.2156426022</v>
      </c>
      <c r="N194" s="9" t="str">
        <f>IF(AND(M194&gt;0,M193&lt;0),L194-((M194/'Existing Bldg Comparison'!$C$17))," ")</f>
        <v xml:space="preserve"> </v>
      </c>
    </row>
    <row r="195" spans="2:14" ht="20.100000000000001" customHeight="1" x14ac:dyDescent="0.25">
      <c r="B195" s="1"/>
      <c r="C195" s="2">
        <f t="shared" si="20"/>
        <v>0</v>
      </c>
      <c r="D195" s="7" t="str">
        <f t="shared" si="21"/>
        <v xml:space="preserve"> </v>
      </c>
      <c r="E195" s="2" t="str">
        <f t="shared" si="22"/>
        <v xml:space="preserve"> </v>
      </c>
      <c r="F195" s="2" t="str">
        <f t="shared" si="23"/>
        <v xml:space="preserve"> </v>
      </c>
      <c r="G195" s="7" t="str">
        <f t="shared" si="24"/>
        <v xml:space="preserve"> </v>
      </c>
      <c r="H195" s="7" t="str">
        <f t="shared" si="25"/>
        <v xml:space="preserve"> </v>
      </c>
      <c r="I195" s="7" t="str">
        <f t="shared" si="26"/>
        <v xml:space="preserve"> </v>
      </c>
      <c r="K195" s="1">
        <f>IF(OR(E195&lt;0,E195=" "),+'Existing Bldg Comparison'!$C$17/$F$10,-E195+'Existing Bldg Comparison'!$C$17/$F$10-H195)</f>
        <v>40000</v>
      </c>
      <c r="L195" s="16">
        <f t="shared" si="27"/>
        <v>177</v>
      </c>
      <c r="M195" s="7">
        <f t="shared" si="28"/>
        <v>6395516.2156426022</v>
      </c>
      <c r="N195" s="9" t="str">
        <f>IF(AND(M195&gt;0,M194&lt;0),L195-((M195/'Existing Bldg Comparison'!$C$17))," ")</f>
        <v xml:space="preserve"> </v>
      </c>
    </row>
    <row r="196" spans="2:14" ht="20.100000000000001" customHeight="1" x14ac:dyDescent="0.25">
      <c r="B196" s="1"/>
      <c r="C196" s="2">
        <f t="shared" si="20"/>
        <v>0</v>
      </c>
      <c r="D196" s="7" t="str">
        <f t="shared" si="21"/>
        <v xml:space="preserve"> </v>
      </c>
      <c r="E196" s="2" t="str">
        <f t="shared" si="22"/>
        <v xml:space="preserve"> </v>
      </c>
      <c r="F196" s="2" t="str">
        <f t="shared" si="23"/>
        <v xml:space="preserve"> </v>
      </c>
      <c r="G196" s="7" t="str">
        <f t="shared" si="24"/>
        <v xml:space="preserve"> </v>
      </c>
      <c r="H196" s="7" t="str">
        <f t="shared" si="25"/>
        <v xml:space="preserve"> </v>
      </c>
      <c r="I196" s="7" t="str">
        <f t="shared" si="26"/>
        <v xml:space="preserve"> </v>
      </c>
      <c r="K196" s="1">
        <f>IF(OR(E196&lt;0,E196=" "),+'Existing Bldg Comparison'!$C$17/$F$10,-E196+'Existing Bldg Comparison'!$C$17/$F$10-H196)</f>
        <v>40000</v>
      </c>
      <c r="L196" s="16">
        <f t="shared" si="27"/>
        <v>178</v>
      </c>
      <c r="M196" s="7">
        <f t="shared" si="28"/>
        <v>6435516.2156426022</v>
      </c>
      <c r="N196" s="9" t="str">
        <f>IF(AND(M196&gt;0,M195&lt;0),L196-((M196/'Existing Bldg Comparison'!$C$17))," ")</f>
        <v xml:space="preserve"> </v>
      </c>
    </row>
    <row r="197" spans="2:14" ht="20.100000000000001" customHeight="1" x14ac:dyDescent="0.25">
      <c r="B197" s="1"/>
      <c r="C197" s="2">
        <f t="shared" si="20"/>
        <v>0</v>
      </c>
      <c r="D197" s="7" t="str">
        <f t="shared" si="21"/>
        <v xml:space="preserve"> </v>
      </c>
      <c r="E197" s="2" t="str">
        <f t="shared" si="22"/>
        <v xml:space="preserve"> </v>
      </c>
      <c r="F197" s="2" t="str">
        <f t="shared" si="23"/>
        <v xml:space="preserve"> </v>
      </c>
      <c r="G197" s="7" t="str">
        <f t="shared" si="24"/>
        <v xml:space="preserve"> </v>
      </c>
      <c r="H197" s="7" t="str">
        <f t="shared" si="25"/>
        <v xml:space="preserve"> </v>
      </c>
      <c r="I197" s="7" t="str">
        <f t="shared" si="26"/>
        <v xml:space="preserve"> </v>
      </c>
      <c r="K197" s="1">
        <f>IF(OR(E197&lt;0,E197=" "),+'Existing Bldg Comparison'!$C$17/$F$10,-E197+'Existing Bldg Comparison'!$C$17/$F$10-H197)</f>
        <v>40000</v>
      </c>
      <c r="L197" s="16">
        <f t="shared" si="27"/>
        <v>179</v>
      </c>
      <c r="M197" s="7">
        <f t="shared" si="28"/>
        <v>6475516.2156426022</v>
      </c>
      <c r="N197" s="9" t="str">
        <f>IF(AND(M197&gt;0,M196&lt;0),L197-((M197/'Existing Bldg Comparison'!$C$17))," ")</f>
        <v xml:space="preserve"> </v>
      </c>
    </row>
    <row r="198" spans="2:14" ht="20.100000000000001" customHeight="1" x14ac:dyDescent="0.25">
      <c r="B198" s="1"/>
      <c r="C198" s="2">
        <f t="shared" si="20"/>
        <v>0</v>
      </c>
      <c r="D198" s="7" t="str">
        <f t="shared" si="21"/>
        <v xml:space="preserve"> </v>
      </c>
      <c r="E198" s="2" t="str">
        <f t="shared" si="22"/>
        <v xml:space="preserve"> </v>
      </c>
      <c r="F198" s="2" t="str">
        <f t="shared" si="23"/>
        <v xml:space="preserve"> </v>
      </c>
      <c r="G198" s="7" t="str">
        <f t="shared" si="24"/>
        <v xml:space="preserve"> </v>
      </c>
      <c r="H198" s="7" t="str">
        <f t="shared" si="25"/>
        <v xml:space="preserve"> </v>
      </c>
      <c r="I198" s="7" t="str">
        <f t="shared" si="26"/>
        <v xml:space="preserve"> </v>
      </c>
      <c r="K198" s="1">
        <f>IF(OR(E198&lt;0,E198=" "),+'Existing Bldg Comparison'!$C$17/$F$10,-E198+'Existing Bldg Comparison'!$C$17/$F$10-H198)</f>
        <v>40000</v>
      </c>
      <c r="L198" s="16">
        <f t="shared" si="27"/>
        <v>180</v>
      </c>
      <c r="M198" s="7">
        <f t="shared" si="28"/>
        <v>6515516.2156426022</v>
      </c>
      <c r="N198" s="9" t="str">
        <f>IF(AND(M198&gt;0,M197&lt;0),L198-((M198/'Existing Bldg Comparison'!$C$17))," ")</f>
        <v xml:space="preserve"> </v>
      </c>
    </row>
    <row r="199" spans="2:14" ht="20.100000000000001" customHeight="1" x14ac:dyDescent="0.25">
      <c r="B199" s="1"/>
      <c r="C199" s="2">
        <f t="shared" si="20"/>
        <v>0</v>
      </c>
      <c r="D199" s="7" t="str">
        <f t="shared" si="21"/>
        <v xml:space="preserve"> </v>
      </c>
      <c r="E199" s="2" t="str">
        <f t="shared" si="22"/>
        <v xml:space="preserve"> </v>
      </c>
      <c r="F199" s="2" t="str">
        <f t="shared" si="23"/>
        <v xml:space="preserve"> </v>
      </c>
      <c r="G199" s="7" t="str">
        <f t="shared" si="24"/>
        <v xml:space="preserve"> </v>
      </c>
      <c r="H199" s="7" t="str">
        <f t="shared" si="25"/>
        <v xml:space="preserve"> </v>
      </c>
      <c r="I199" s="7" t="str">
        <f t="shared" si="26"/>
        <v xml:space="preserve"> </v>
      </c>
      <c r="K199" s="1">
        <f>IF(OR(E199&lt;0,E199=" "),+'Existing Bldg Comparison'!$C$17/$F$10,-E199+'Existing Bldg Comparison'!$C$17/$F$10-H199)</f>
        <v>40000</v>
      </c>
      <c r="L199" s="16">
        <f t="shared" si="27"/>
        <v>181</v>
      </c>
      <c r="M199" s="7">
        <f t="shared" si="28"/>
        <v>6555516.2156426022</v>
      </c>
      <c r="N199" s="9" t="str">
        <f>IF(AND(M199&gt;0,M198&lt;0),L199-((M199/'Existing Bldg Comparison'!$C$17))," ")</f>
        <v xml:space="preserve"> </v>
      </c>
    </row>
    <row r="200" spans="2:14" ht="20.100000000000001" customHeight="1" x14ac:dyDescent="0.25">
      <c r="B200" s="1"/>
      <c r="C200" s="2">
        <f t="shared" si="20"/>
        <v>0</v>
      </c>
      <c r="D200" s="7" t="str">
        <f t="shared" si="21"/>
        <v xml:space="preserve"> </v>
      </c>
      <c r="E200" s="2" t="str">
        <f t="shared" si="22"/>
        <v xml:space="preserve"> </v>
      </c>
      <c r="F200" s="2" t="str">
        <f t="shared" si="23"/>
        <v xml:space="preserve"> </v>
      </c>
      <c r="G200" s="7" t="str">
        <f t="shared" si="24"/>
        <v xml:space="preserve"> </v>
      </c>
      <c r="H200" s="7" t="str">
        <f t="shared" si="25"/>
        <v xml:space="preserve"> </v>
      </c>
      <c r="I200" s="7" t="str">
        <f t="shared" si="26"/>
        <v xml:space="preserve"> </v>
      </c>
      <c r="K200" s="1">
        <f>IF(OR(E200&lt;0,E200=" "),+'Existing Bldg Comparison'!$C$17/$F$10,-E200+'Existing Bldg Comparison'!$C$17/$F$10-H200)</f>
        <v>40000</v>
      </c>
      <c r="L200" s="16">
        <f t="shared" si="27"/>
        <v>182</v>
      </c>
      <c r="M200" s="7">
        <f t="shared" si="28"/>
        <v>6595516.2156426022</v>
      </c>
      <c r="N200" s="9" t="str">
        <f>IF(AND(M200&gt;0,M199&lt;0),L200-((M200/'Existing Bldg Comparison'!$C$17))," ")</f>
        <v xml:space="preserve"> </v>
      </c>
    </row>
    <row r="201" spans="2:14" ht="20.100000000000001" customHeight="1" x14ac:dyDescent="0.25">
      <c r="B201" s="1"/>
      <c r="C201" s="2">
        <f t="shared" si="20"/>
        <v>0</v>
      </c>
      <c r="D201" s="7" t="str">
        <f t="shared" si="21"/>
        <v xml:space="preserve"> </v>
      </c>
      <c r="E201" s="2" t="str">
        <f t="shared" si="22"/>
        <v xml:space="preserve"> </v>
      </c>
      <c r="F201" s="2" t="str">
        <f t="shared" si="23"/>
        <v xml:space="preserve"> </v>
      </c>
      <c r="G201" s="7" t="str">
        <f t="shared" si="24"/>
        <v xml:space="preserve"> </v>
      </c>
      <c r="H201" s="7" t="str">
        <f t="shared" si="25"/>
        <v xml:space="preserve"> </v>
      </c>
      <c r="I201" s="7" t="str">
        <f t="shared" si="26"/>
        <v xml:space="preserve"> </v>
      </c>
      <c r="K201" s="1">
        <f>IF(OR(E201&lt;0,E201=" "),+'Existing Bldg Comparison'!$C$17/$F$10,-E201+'Existing Bldg Comparison'!$C$17/$F$10-H201)</f>
        <v>40000</v>
      </c>
      <c r="L201" s="16">
        <f t="shared" si="27"/>
        <v>183</v>
      </c>
      <c r="M201" s="7">
        <f t="shared" si="28"/>
        <v>6635516.2156426022</v>
      </c>
      <c r="N201" s="9" t="str">
        <f>IF(AND(M201&gt;0,M200&lt;0),L201-((M201/'Existing Bldg Comparison'!$C$17))," ")</f>
        <v xml:space="preserve"> </v>
      </c>
    </row>
    <row r="202" spans="2:14" ht="20.100000000000001" customHeight="1" x14ac:dyDescent="0.25">
      <c r="B202" s="1"/>
      <c r="C202" s="2">
        <f t="shared" si="20"/>
        <v>0</v>
      </c>
      <c r="D202" s="7" t="str">
        <f t="shared" si="21"/>
        <v xml:space="preserve"> </v>
      </c>
      <c r="E202" s="2" t="str">
        <f t="shared" si="22"/>
        <v xml:space="preserve"> </v>
      </c>
      <c r="F202" s="2" t="str">
        <f t="shared" si="23"/>
        <v xml:space="preserve"> </v>
      </c>
      <c r="G202" s="7" t="str">
        <f t="shared" si="24"/>
        <v xml:space="preserve"> </v>
      </c>
      <c r="H202" s="7" t="str">
        <f t="shared" si="25"/>
        <v xml:space="preserve"> </v>
      </c>
      <c r="I202" s="7" t="str">
        <f t="shared" si="26"/>
        <v xml:space="preserve"> </v>
      </c>
      <c r="K202" s="1">
        <f>IF(OR(E202&lt;0,E202=" "),+'Existing Bldg Comparison'!$C$17/$F$10,-E202+'Existing Bldg Comparison'!$C$17/$F$10-H202)</f>
        <v>40000</v>
      </c>
      <c r="L202" s="16">
        <f t="shared" si="27"/>
        <v>184</v>
      </c>
      <c r="M202" s="7">
        <f t="shared" si="28"/>
        <v>6675516.2156426022</v>
      </c>
      <c r="N202" s="9" t="str">
        <f>IF(AND(M202&gt;0,M201&lt;0),L202-((M202/'Existing Bldg Comparison'!$C$17))," ")</f>
        <v xml:space="preserve"> </v>
      </c>
    </row>
    <row r="203" spans="2:14" ht="20.100000000000001" customHeight="1" x14ac:dyDescent="0.25">
      <c r="B203" s="1"/>
      <c r="C203" s="2">
        <f t="shared" si="20"/>
        <v>0</v>
      </c>
      <c r="D203" s="7" t="str">
        <f t="shared" si="21"/>
        <v xml:space="preserve"> </v>
      </c>
      <c r="E203" s="2" t="str">
        <f t="shared" si="22"/>
        <v xml:space="preserve"> </v>
      </c>
      <c r="F203" s="2" t="str">
        <f t="shared" si="23"/>
        <v xml:space="preserve"> </v>
      </c>
      <c r="G203" s="7" t="str">
        <f t="shared" si="24"/>
        <v xml:space="preserve"> </v>
      </c>
      <c r="H203" s="7" t="str">
        <f t="shared" si="25"/>
        <v xml:space="preserve"> </v>
      </c>
      <c r="I203" s="7" t="str">
        <f t="shared" si="26"/>
        <v xml:space="preserve"> </v>
      </c>
      <c r="K203" s="1">
        <f>IF(OR(E203&lt;0,E203=" "),+'Existing Bldg Comparison'!$C$17/$F$10,-E203+'Existing Bldg Comparison'!$C$17/$F$10-H203)</f>
        <v>40000</v>
      </c>
      <c r="L203" s="16">
        <f t="shared" si="27"/>
        <v>185</v>
      </c>
      <c r="M203" s="7">
        <f t="shared" si="28"/>
        <v>6715516.2156426022</v>
      </c>
      <c r="N203" s="9" t="str">
        <f>IF(AND(M203&gt;0,M202&lt;0),L203-((M203/'Existing Bldg Comparison'!$C$17))," ")</f>
        <v xml:space="preserve"> </v>
      </c>
    </row>
    <row r="204" spans="2:14" ht="20.100000000000001" customHeight="1" x14ac:dyDescent="0.25">
      <c r="B204" s="1"/>
      <c r="C204" s="2">
        <f t="shared" si="20"/>
        <v>0</v>
      </c>
      <c r="D204" s="7" t="str">
        <f t="shared" si="21"/>
        <v xml:space="preserve"> </v>
      </c>
      <c r="E204" s="2" t="str">
        <f t="shared" si="22"/>
        <v xml:space="preserve"> </v>
      </c>
      <c r="F204" s="2" t="str">
        <f t="shared" si="23"/>
        <v xml:space="preserve"> </v>
      </c>
      <c r="G204" s="7" t="str">
        <f t="shared" si="24"/>
        <v xml:space="preserve"> </v>
      </c>
      <c r="H204" s="7" t="str">
        <f t="shared" si="25"/>
        <v xml:space="preserve"> </v>
      </c>
      <c r="I204" s="7" t="str">
        <f t="shared" si="26"/>
        <v xml:space="preserve"> </v>
      </c>
      <c r="K204" s="1">
        <f>IF(OR(E204&lt;0,E204=" "),+'Existing Bldg Comparison'!$C$17/$F$10,-E204+'Existing Bldg Comparison'!$C$17/$F$10-H204)</f>
        <v>40000</v>
      </c>
      <c r="L204" s="16">
        <f t="shared" si="27"/>
        <v>186</v>
      </c>
      <c r="M204" s="7">
        <f t="shared" si="28"/>
        <v>6755516.2156426022</v>
      </c>
      <c r="N204" s="9" t="str">
        <f>IF(AND(M204&gt;0,M203&lt;0),L204-((M204/'Existing Bldg Comparison'!$C$17))," ")</f>
        <v xml:space="preserve"> </v>
      </c>
    </row>
    <row r="205" spans="2:14" ht="20.100000000000001" customHeight="1" x14ac:dyDescent="0.25">
      <c r="B205" s="1"/>
      <c r="C205" s="2">
        <f t="shared" si="20"/>
        <v>0</v>
      </c>
      <c r="D205" s="7" t="str">
        <f t="shared" si="21"/>
        <v xml:space="preserve"> </v>
      </c>
      <c r="E205" s="2" t="str">
        <f t="shared" si="22"/>
        <v xml:space="preserve"> </v>
      </c>
      <c r="F205" s="2" t="str">
        <f t="shared" si="23"/>
        <v xml:space="preserve"> </v>
      </c>
      <c r="G205" s="7" t="str">
        <f t="shared" si="24"/>
        <v xml:space="preserve"> </v>
      </c>
      <c r="H205" s="7" t="str">
        <f t="shared" si="25"/>
        <v xml:space="preserve"> </v>
      </c>
      <c r="I205" s="7" t="str">
        <f t="shared" si="26"/>
        <v xml:space="preserve"> </v>
      </c>
      <c r="K205" s="1">
        <f>IF(OR(E205&lt;0,E205=" "),+'Existing Bldg Comparison'!$C$17/$F$10,-E205+'Existing Bldg Comparison'!$C$17/$F$10-H205)</f>
        <v>40000</v>
      </c>
      <c r="L205" s="16">
        <f t="shared" si="27"/>
        <v>187</v>
      </c>
      <c r="M205" s="7">
        <f t="shared" si="28"/>
        <v>6795516.2156426022</v>
      </c>
      <c r="N205" s="9" t="str">
        <f>IF(AND(M205&gt;0,M204&lt;0),L205-((M205/'Existing Bldg Comparison'!$C$17))," ")</f>
        <v xml:space="preserve"> </v>
      </c>
    </row>
    <row r="206" spans="2:14" ht="20.100000000000001" customHeight="1" x14ac:dyDescent="0.25">
      <c r="B206" s="1"/>
      <c r="C206" s="2">
        <f t="shared" si="20"/>
        <v>0</v>
      </c>
      <c r="D206" s="7" t="str">
        <f t="shared" si="21"/>
        <v xml:space="preserve"> </v>
      </c>
      <c r="E206" s="2" t="str">
        <f t="shared" si="22"/>
        <v xml:space="preserve"> </v>
      </c>
      <c r="F206" s="2" t="str">
        <f t="shared" si="23"/>
        <v xml:space="preserve"> </v>
      </c>
      <c r="G206" s="7" t="str">
        <f t="shared" si="24"/>
        <v xml:space="preserve"> </v>
      </c>
      <c r="H206" s="7" t="str">
        <f t="shared" si="25"/>
        <v xml:space="preserve"> </v>
      </c>
      <c r="I206" s="7" t="str">
        <f t="shared" si="26"/>
        <v xml:space="preserve"> </v>
      </c>
      <c r="K206" s="1">
        <f>IF(OR(E206&lt;0,E206=" "),+'Existing Bldg Comparison'!$C$17/$F$10,-E206+'Existing Bldg Comparison'!$C$17/$F$10-H206)</f>
        <v>40000</v>
      </c>
      <c r="L206" s="16">
        <f t="shared" si="27"/>
        <v>188</v>
      </c>
      <c r="M206" s="7">
        <f t="shared" si="28"/>
        <v>6835516.2156426022</v>
      </c>
      <c r="N206" s="9" t="str">
        <f>IF(AND(M206&gt;0,M205&lt;0),L206-((M206/'Existing Bldg Comparison'!$C$17))," ")</f>
        <v xml:space="preserve"> </v>
      </c>
    </row>
    <row r="207" spans="2:14" ht="20.100000000000001" customHeight="1" x14ac:dyDescent="0.25">
      <c r="B207" s="1"/>
      <c r="C207" s="2">
        <f t="shared" si="20"/>
        <v>0</v>
      </c>
      <c r="D207" s="7" t="str">
        <f t="shared" si="21"/>
        <v xml:space="preserve"> </v>
      </c>
      <c r="E207" s="2" t="str">
        <f t="shared" si="22"/>
        <v xml:space="preserve"> </v>
      </c>
      <c r="F207" s="2" t="str">
        <f t="shared" si="23"/>
        <v xml:space="preserve"> </v>
      </c>
      <c r="G207" s="7" t="str">
        <f t="shared" si="24"/>
        <v xml:space="preserve"> </v>
      </c>
      <c r="H207" s="7" t="str">
        <f t="shared" si="25"/>
        <v xml:space="preserve"> </v>
      </c>
      <c r="I207" s="7" t="str">
        <f t="shared" si="26"/>
        <v xml:space="preserve"> </v>
      </c>
      <c r="K207" s="1">
        <f>IF(OR(E207&lt;0,E207=" "),+'Existing Bldg Comparison'!$C$17/$F$10,-E207+'Existing Bldg Comparison'!$C$17/$F$10-H207)</f>
        <v>40000</v>
      </c>
      <c r="L207" s="16">
        <f t="shared" si="27"/>
        <v>189</v>
      </c>
      <c r="M207" s="7">
        <f t="shared" si="28"/>
        <v>6875516.2156426022</v>
      </c>
      <c r="N207" s="9" t="str">
        <f>IF(AND(M207&gt;0,M206&lt;0),L207-((M207/'Existing Bldg Comparison'!$C$17))," ")</f>
        <v xml:space="preserve"> </v>
      </c>
    </row>
    <row r="208" spans="2:14" ht="20.100000000000001" customHeight="1" x14ac:dyDescent="0.25">
      <c r="B208" s="1"/>
      <c r="C208" s="2">
        <f t="shared" si="20"/>
        <v>0</v>
      </c>
      <c r="D208" s="7" t="str">
        <f t="shared" si="21"/>
        <v xml:space="preserve"> </v>
      </c>
      <c r="E208" s="2" t="str">
        <f t="shared" si="22"/>
        <v xml:space="preserve"> </v>
      </c>
      <c r="F208" s="2" t="str">
        <f t="shared" si="23"/>
        <v xml:space="preserve"> </v>
      </c>
      <c r="G208" s="7" t="str">
        <f t="shared" si="24"/>
        <v xml:space="preserve"> </v>
      </c>
      <c r="H208" s="7" t="str">
        <f t="shared" si="25"/>
        <v xml:space="preserve"> </v>
      </c>
      <c r="I208" s="7" t="str">
        <f t="shared" si="26"/>
        <v xml:space="preserve"> </v>
      </c>
      <c r="K208" s="1">
        <f>IF(OR(E208&lt;0,E208=" "),+'Existing Bldg Comparison'!$C$17/$F$10,-E208+'Existing Bldg Comparison'!$C$17/$F$10-H208)</f>
        <v>40000</v>
      </c>
      <c r="L208" s="16">
        <f t="shared" si="27"/>
        <v>190</v>
      </c>
      <c r="M208" s="7">
        <f t="shared" si="28"/>
        <v>6915516.2156426022</v>
      </c>
      <c r="N208" s="9" t="str">
        <f>IF(AND(M208&gt;0,M207&lt;0),L208-((M208/'Existing Bldg Comparison'!$C$17))," ")</f>
        <v xml:space="preserve"> </v>
      </c>
    </row>
    <row r="209" spans="2:14" ht="20.100000000000001" customHeight="1" x14ac:dyDescent="0.25">
      <c r="B209" s="1"/>
      <c r="C209" s="2">
        <f t="shared" si="20"/>
        <v>0</v>
      </c>
      <c r="D209" s="7" t="str">
        <f t="shared" si="21"/>
        <v xml:space="preserve"> </v>
      </c>
      <c r="E209" s="2" t="str">
        <f t="shared" si="22"/>
        <v xml:space="preserve"> </v>
      </c>
      <c r="F209" s="2" t="str">
        <f t="shared" si="23"/>
        <v xml:space="preserve"> </v>
      </c>
      <c r="G209" s="7" t="str">
        <f t="shared" si="24"/>
        <v xml:space="preserve"> </v>
      </c>
      <c r="H209" s="7" t="str">
        <f t="shared" si="25"/>
        <v xml:space="preserve"> </v>
      </c>
      <c r="I209" s="7" t="str">
        <f t="shared" si="26"/>
        <v xml:space="preserve"> </v>
      </c>
      <c r="K209" s="1">
        <f>IF(OR(E209&lt;0,E209=" "),+'Existing Bldg Comparison'!$C$17/$F$10,-E209+'Existing Bldg Comparison'!$C$17/$F$10-H209)</f>
        <v>40000</v>
      </c>
      <c r="L209" s="16">
        <f t="shared" si="27"/>
        <v>191</v>
      </c>
      <c r="M209" s="7">
        <f t="shared" si="28"/>
        <v>6955516.2156426022</v>
      </c>
      <c r="N209" s="9" t="str">
        <f>IF(AND(M209&gt;0,M208&lt;0),L209-((M209/'Existing Bldg Comparison'!$C$17))," ")</f>
        <v xml:space="preserve"> </v>
      </c>
    </row>
    <row r="210" spans="2:14" ht="20.100000000000001" customHeight="1" x14ac:dyDescent="0.25">
      <c r="B210" s="1"/>
      <c r="C210" s="2">
        <f t="shared" si="20"/>
        <v>0</v>
      </c>
      <c r="D210" s="7" t="str">
        <f t="shared" si="21"/>
        <v xml:space="preserve"> </v>
      </c>
      <c r="E210" s="2" t="str">
        <f t="shared" si="22"/>
        <v xml:space="preserve"> </v>
      </c>
      <c r="F210" s="2" t="str">
        <f t="shared" si="23"/>
        <v xml:space="preserve"> </v>
      </c>
      <c r="G210" s="7" t="str">
        <f t="shared" si="24"/>
        <v xml:space="preserve"> </v>
      </c>
      <c r="H210" s="7" t="str">
        <f t="shared" si="25"/>
        <v xml:space="preserve"> </v>
      </c>
      <c r="I210" s="7" t="str">
        <f t="shared" si="26"/>
        <v xml:space="preserve"> </v>
      </c>
      <c r="K210" s="1">
        <f>IF(OR(E210&lt;0,E210=" "),+'Existing Bldg Comparison'!$C$17/$F$10,-E210+'Existing Bldg Comparison'!$C$17/$F$10-H210)</f>
        <v>40000</v>
      </c>
      <c r="L210" s="16">
        <f t="shared" si="27"/>
        <v>192</v>
      </c>
      <c r="M210" s="7">
        <f t="shared" si="28"/>
        <v>6995516.2156426022</v>
      </c>
      <c r="N210" s="9" t="str">
        <f>IF(AND(M210&gt;0,M209&lt;0),L210-((M210/'Existing Bldg Comparison'!$C$17))," ")</f>
        <v xml:space="preserve"> </v>
      </c>
    </row>
    <row r="211" spans="2:14" ht="20.100000000000001" customHeight="1" x14ac:dyDescent="0.25">
      <c r="B211" s="1"/>
      <c r="C211" s="2">
        <f t="shared" si="20"/>
        <v>0</v>
      </c>
      <c r="D211" s="7" t="str">
        <f t="shared" si="21"/>
        <v xml:space="preserve"> </v>
      </c>
      <c r="E211" s="2" t="str">
        <f t="shared" si="22"/>
        <v xml:space="preserve"> </v>
      </c>
      <c r="F211" s="2" t="str">
        <f t="shared" si="23"/>
        <v xml:space="preserve"> </v>
      </c>
      <c r="G211" s="7" t="str">
        <f t="shared" si="24"/>
        <v xml:space="preserve"> </v>
      </c>
      <c r="H211" s="7" t="str">
        <f t="shared" si="25"/>
        <v xml:space="preserve"> </v>
      </c>
      <c r="I211" s="7" t="str">
        <f t="shared" si="26"/>
        <v xml:space="preserve"> </v>
      </c>
      <c r="K211" s="1">
        <f>IF(OR(E211&lt;0,E211=" "),+'Existing Bldg Comparison'!$C$17/$F$10,-E211+'Existing Bldg Comparison'!$C$17/$F$10-H211)</f>
        <v>40000</v>
      </c>
      <c r="L211" s="16">
        <f t="shared" si="27"/>
        <v>193</v>
      </c>
      <c r="M211" s="7">
        <f t="shared" si="28"/>
        <v>7035516.2156426022</v>
      </c>
      <c r="N211" s="9" t="str">
        <f>IF(AND(M211&gt;0,M210&lt;0),L211-((M211/'Existing Bldg Comparison'!$C$17))," ")</f>
        <v xml:space="preserve"> </v>
      </c>
    </row>
    <row r="212" spans="2:14" ht="20.100000000000001" customHeight="1" x14ac:dyDescent="0.25">
      <c r="B212" s="1"/>
      <c r="C212" s="2">
        <f t="shared" ref="C212:C275" si="29">IF(OR(C211+1&gt;$F$7*$F$10,C211=0),0,C211+1)</f>
        <v>0</v>
      </c>
      <c r="D212" s="7" t="str">
        <f t="shared" ref="D212:D275" si="30">IF(C212=0," ",+I211)</f>
        <v xml:space="preserve"> </v>
      </c>
      <c r="E212" s="2" t="str">
        <f t="shared" ref="E212:E275" si="31">IF(C212=0," ",+E211)</f>
        <v xml:space="preserve"> </v>
      </c>
      <c r="F212" s="2" t="str">
        <f t="shared" ref="F212:F275" si="32">IF(C212=0," ",D212*($F$3/$F$10))</f>
        <v xml:space="preserve"> </v>
      </c>
      <c r="G212" s="7" t="str">
        <f t="shared" ref="G212:G275" si="33">IF(C212=0," ",E212-F212)</f>
        <v xml:space="preserve"> </v>
      </c>
      <c r="H212" s="7" t="str">
        <f t="shared" ref="H212:H275" si="34">IF(C212=0," ",IF(C212=$F$7*$F$10,I211-G212,0))</f>
        <v xml:space="preserve"> </v>
      </c>
      <c r="I212" s="7" t="str">
        <f t="shared" ref="I212:I275" si="35">IF(C212=0," ",D212-G212-H212)</f>
        <v xml:space="preserve"> </v>
      </c>
      <c r="K212" s="1">
        <f>IF(OR(E212&lt;0,E212=" "),+'Existing Bldg Comparison'!$C$17/$F$10,-E212+'Existing Bldg Comparison'!$C$17/$F$10-H212)</f>
        <v>40000</v>
      </c>
      <c r="L212" s="16">
        <f t="shared" ref="L212:L275" si="36">L211+(1/$F$10)</f>
        <v>194</v>
      </c>
      <c r="M212" s="7">
        <f t="shared" ref="M212:M275" si="37">M211+K212</f>
        <v>7075516.2156426022</v>
      </c>
      <c r="N212" s="9" t="str">
        <f>IF(AND(M212&gt;0,M211&lt;0),L212-((M212/'Existing Bldg Comparison'!$C$17))," ")</f>
        <v xml:space="preserve"> </v>
      </c>
    </row>
    <row r="213" spans="2:14" ht="20.100000000000001" customHeight="1" x14ac:dyDescent="0.25">
      <c r="B213" s="1"/>
      <c r="C213" s="2">
        <f t="shared" si="29"/>
        <v>0</v>
      </c>
      <c r="D213" s="7" t="str">
        <f t="shared" si="30"/>
        <v xml:space="preserve"> </v>
      </c>
      <c r="E213" s="2" t="str">
        <f t="shared" si="31"/>
        <v xml:space="preserve"> </v>
      </c>
      <c r="F213" s="2" t="str">
        <f t="shared" si="32"/>
        <v xml:space="preserve"> </v>
      </c>
      <c r="G213" s="7" t="str">
        <f t="shared" si="33"/>
        <v xml:space="preserve"> </v>
      </c>
      <c r="H213" s="7" t="str">
        <f t="shared" si="34"/>
        <v xml:space="preserve"> </v>
      </c>
      <c r="I213" s="7" t="str">
        <f t="shared" si="35"/>
        <v xml:space="preserve"> </v>
      </c>
      <c r="K213" s="1">
        <f>IF(OR(E213&lt;0,E213=" "),+'Existing Bldg Comparison'!$C$17/$F$10,-E213+'Existing Bldg Comparison'!$C$17/$F$10-H213)</f>
        <v>40000</v>
      </c>
      <c r="L213" s="16">
        <f t="shared" si="36"/>
        <v>195</v>
      </c>
      <c r="M213" s="7">
        <f t="shared" si="37"/>
        <v>7115516.2156426022</v>
      </c>
      <c r="N213" s="9" t="str">
        <f>IF(AND(M213&gt;0,M212&lt;0),L213-((M213/'Existing Bldg Comparison'!$C$17))," ")</f>
        <v xml:space="preserve"> </v>
      </c>
    </row>
    <row r="214" spans="2:14" ht="20.100000000000001" customHeight="1" x14ac:dyDescent="0.25">
      <c r="B214" s="1"/>
      <c r="C214" s="2">
        <f t="shared" si="29"/>
        <v>0</v>
      </c>
      <c r="D214" s="7" t="str">
        <f t="shared" si="30"/>
        <v xml:space="preserve"> </v>
      </c>
      <c r="E214" s="2" t="str">
        <f t="shared" si="31"/>
        <v xml:space="preserve"> </v>
      </c>
      <c r="F214" s="2" t="str">
        <f t="shared" si="32"/>
        <v xml:space="preserve"> </v>
      </c>
      <c r="G214" s="7" t="str">
        <f t="shared" si="33"/>
        <v xml:space="preserve"> </v>
      </c>
      <c r="H214" s="7" t="str">
        <f t="shared" si="34"/>
        <v xml:space="preserve"> </v>
      </c>
      <c r="I214" s="7" t="str">
        <f t="shared" si="35"/>
        <v xml:space="preserve"> </v>
      </c>
      <c r="K214" s="1">
        <f>IF(OR(E214&lt;0,E214=" "),+'Existing Bldg Comparison'!$C$17/$F$10,-E214+'Existing Bldg Comparison'!$C$17/$F$10-H214)</f>
        <v>40000</v>
      </c>
      <c r="L214" s="16">
        <f t="shared" si="36"/>
        <v>196</v>
      </c>
      <c r="M214" s="7">
        <f t="shared" si="37"/>
        <v>7155516.2156426022</v>
      </c>
      <c r="N214" s="9" t="str">
        <f>IF(AND(M214&gt;0,M213&lt;0),L214-((M214/'Existing Bldg Comparison'!$C$17))," ")</f>
        <v xml:space="preserve"> </v>
      </c>
    </row>
    <row r="215" spans="2:14" ht="20.100000000000001" customHeight="1" x14ac:dyDescent="0.25">
      <c r="B215" s="1"/>
      <c r="C215" s="2">
        <f t="shared" si="29"/>
        <v>0</v>
      </c>
      <c r="D215" s="7" t="str">
        <f t="shared" si="30"/>
        <v xml:space="preserve"> </v>
      </c>
      <c r="E215" s="2" t="str">
        <f t="shared" si="31"/>
        <v xml:space="preserve"> </v>
      </c>
      <c r="F215" s="2" t="str">
        <f t="shared" si="32"/>
        <v xml:space="preserve"> </v>
      </c>
      <c r="G215" s="7" t="str">
        <f t="shared" si="33"/>
        <v xml:space="preserve"> </v>
      </c>
      <c r="H215" s="7" t="str">
        <f t="shared" si="34"/>
        <v xml:space="preserve"> </v>
      </c>
      <c r="I215" s="7" t="str">
        <f t="shared" si="35"/>
        <v xml:space="preserve"> </v>
      </c>
      <c r="K215" s="1">
        <f>IF(OR(E215&lt;0,E215=" "),+'Existing Bldg Comparison'!$C$17/$F$10,-E215+'Existing Bldg Comparison'!$C$17/$F$10-H215)</f>
        <v>40000</v>
      </c>
      <c r="L215" s="16">
        <f t="shared" si="36"/>
        <v>197</v>
      </c>
      <c r="M215" s="7">
        <f t="shared" si="37"/>
        <v>7195516.2156426022</v>
      </c>
      <c r="N215" s="9" t="str">
        <f>IF(AND(M215&gt;0,M214&lt;0),L215-((M215/'Existing Bldg Comparison'!$C$17))," ")</f>
        <v xml:space="preserve"> </v>
      </c>
    </row>
    <row r="216" spans="2:14" ht="20.100000000000001" customHeight="1" x14ac:dyDescent="0.25">
      <c r="B216" s="1"/>
      <c r="C216" s="2">
        <f t="shared" si="29"/>
        <v>0</v>
      </c>
      <c r="D216" s="7" t="str">
        <f t="shared" si="30"/>
        <v xml:space="preserve"> </v>
      </c>
      <c r="E216" s="2" t="str">
        <f t="shared" si="31"/>
        <v xml:space="preserve"> </v>
      </c>
      <c r="F216" s="2" t="str">
        <f t="shared" si="32"/>
        <v xml:space="preserve"> </v>
      </c>
      <c r="G216" s="7" t="str">
        <f t="shared" si="33"/>
        <v xml:space="preserve"> </v>
      </c>
      <c r="H216" s="7" t="str">
        <f t="shared" si="34"/>
        <v xml:space="preserve"> </v>
      </c>
      <c r="I216" s="7" t="str">
        <f t="shared" si="35"/>
        <v xml:space="preserve"> </v>
      </c>
      <c r="K216" s="1">
        <f>IF(OR(E216&lt;0,E216=" "),+'Existing Bldg Comparison'!$C$17/$F$10,-E216+'Existing Bldg Comparison'!$C$17/$F$10-H216)</f>
        <v>40000</v>
      </c>
      <c r="L216" s="16">
        <f t="shared" si="36"/>
        <v>198</v>
      </c>
      <c r="M216" s="7">
        <f t="shared" si="37"/>
        <v>7235516.2156426022</v>
      </c>
      <c r="N216" s="9" t="str">
        <f>IF(AND(M216&gt;0,M215&lt;0),L216-((M216/'Existing Bldg Comparison'!$C$17))," ")</f>
        <v xml:space="preserve"> </v>
      </c>
    </row>
    <row r="217" spans="2:14" ht="20.100000000000001" customHeight="1" x14ac:dyDescent="0.25">
      <c r="B217" s="1"/>
      <c r="C217" s="2">
        <f t="shared" si="29"/>
        <v>0</v>
      </c>
      <c r="D217" s="7" t="str">
        <f t="shared" si="30"/>
        <v xml:space="preserve"> </v>
      </c>
      <c r="E217" s="2" t="str">
        <f t="shared" si="31"/>
        <v xml:space="preserve"> </v>
      </c>
      <c r="F217" s="2" t="str">
        <f t="shared" si="32"/>
        <v xml:space="preserve"> </v>
      </c>
      <c r="G217" s="7" t="str">
        <f t="shared" si="33"/>
        <v xml:space="preserve"> </v>
      </c>
      <c r="H217" s="7" t="str">
        <f t="shared" si="34"/>
        <v xml:space="preserve"> </v>
      </c>
      <c r="I217" s="7" t="str">
        <f t="shared" si="35"/>
        <v xml:space="preserve"> </v>
      </c>
      <c r="K217" s="1">
        <f>IF(OR(E217&lt;0,E217=" "),+'Existing Bldg Comparison'!$C$17/$F$10,-E217+'Existing Bldg Comparison'!$C$17/$F$10-H217)</f>
        <v>40000</v>
      </c>
      <c r="L217" s="16">
        <f t="shared" si="36"/>
        <v>199</v>
      </c>
      <c r="M217" s="7">
        <f t="shared" si="37"/>
        <v>7275516.2156426022</v>
      </c>
      <c r="N217" s="9" t="str">
        <f>IF(AND(M217&gt;0,M216&lt;0),L217-((M217/'Existing Bldg Comparison'!$C$17))," ")</f>
        <v xml:space="preserve"> </v>
      </c>
    </row>
    <row r="218" spans="2:14" ht="20.100000000000001" customHeight="1" x14ac:dyDescent="0.25">
      <c r="B218" s="1"/>
      <c r="C218" s="2">
        <f t="shared" si="29"/>
        <v>0</v>
      </c>
      <c r="D218" s="7" t="str">
        <f t="shared" si="30"/>
        <v xml:space="preserve"> </v>
      </c>
      <c r="E218" s="2" t="str">
        <f t="shared" si="31"/>
        <v xml:space="preserve"> </v>
      </c>
      <c r="F218" s="2" t="str">
        <f t="shared" si="32"/>
        <v xml:space="preserve"> </v>
      </c>
      <c r="G218" s="7" t="str">
        <f t="shared" si="33"/>
        <v xml:space="preserve"> </v>
      </c>
      <c r="H218" s="7" t="str">
        <f t="shared" si="34"/>
        <v xml:space="preserve"> </v>
      </c>
      <c r="I218" s="7" t="str">
        <f t="shared" si="35"/>
        <v xml:space="preserve"> </v>
      </c>
      <c r="K218" s="1">
        <f>IF(OR(E218&lt;0,E218=" "),+'Existing Bldg Comparison'!$C$17/$F$10,-E218+'Existing Bldg Comparison'!$C$17/$F$10-H218)</f>
        <v>40000</v>
      </c>
      <c r="L218" s="16">
        <f t="shared" si="36"/>
        <v>200</v>
      </c>
      <c r="M218" s="7">
        <f t="shared" si="37"/>
        <v>7315516.2156426022</v>
      </c>
      <c r="N218" s="9" t="str">
        <f>IF(AND(M218&gt;0,M217&lt;0),L218-((M218/'Existing Bldg Comparison'!$C$17))," ")</f>
        <v xml:space="preserve"> </v>
      </c>
    </row>
    <row r="219" spans="2:14" ht="20.100000000000001" customHeight="1" x14ac:dyDescent="0.25">
      <c r="B219" s="1"/>
      <c r="C219" s="2">
        <f t="shared" si="29"/>
        <v>0</v>
      </c>
      <c r="D219" s="7" t="str">
        <f t="shared" si="30"/>
        <v xml:space="preserve"> </v>
      </c>
      <c r="E219" s="2" t="str">
        <f t="shared" si="31"/>
        <v xml:space="preserve"> </v>
      </c>
      <c r="F219" s="2" t="str">
        <f t="shared" si="32"/>
        <v xml:space="preserve"> </v>
      </c>
      <c r="G219" s="7" t="str">
        <f t="shared" si="33"/>
        <v xml:space="preserve"> </v>
      </c>
      <c r="H219" s="7" t="str">
        <f t="shared" si="34"/>
        <v xml:space="preserve"> </v>
      </c>
      <c r="I219" s="7" t="str">
        <f t="shared" si="35"/>
        <v xml:space="preserve"> </v>
      </c>
      <c r="K219" s="1">
        <f>IF(OR(E219&lt;0,E219=" "),+'Existing Bldg Comparison'!$C$17/$F$10,-E219+'Existing Bldg Comparison'!$C$17/$F$10-H219)</f>
        <v>40000</v>
      </c>
      <c r="L219" s="16">
        <f t="shared" si="36"/>
        <v>201</v>
      </c>
      <c r="M219" s="7">
        <f t="shared" si="37"/>
        <v>7355516.2156426022</v>
      </c>
      <c r="N219" s="9" t="str">
        <f>IF(AND(M219&gt;0,M218&lt;0),L219-((M219/'Existing Bldg Comparison'!$C$17))," ")</f>
        <v xml:space="preserve"> </v>
      </c>
    </row>
    <row r="220" spans="2:14" ht="20.100000000000001" customHeight="1" x14ac:dyDescent="0.25">
      <c r="B220" s="1"/>
      <c r="C220" s="2">
        <f t="shared" si="29"/>
        <v>0</v>
      </c>
      <c r="D220" s="7" t="str">
        <f t="shared" si="30"/>
        <v xml:space="preserve"> </v>
      </c>
      <c r="E220" s="2" t="str">
        <f t="shared" si="31"/>
        <v xml:space="preserve"> </v>
      </c>
      <c r="F220" s="2" t="str">
        <f t="shared" si="32"/>
        <v xml:space="preserve"> </v>
      </c>
      <c r="G220" s="7" t="str">
        <f t="shared" si="33"/>
        <v xml:space="preserve"> </v>
      </c>
      <c r="H220" s="7" t="str">
        <f t="shared" si="34"/>
        <v xml:space="preserve"> </v>
      </c>
      <c r="I220" s="7" t="str">
        <f t="shared" si="35"/>
        <v xml:space="preserve"> </v>
      </c>
      <c r="K220" s="1">
        <f>IF(OR(E220&lt;0,E220=" "),+'Existing Bldg Comparison'!$C$17/$F$10,-E220+'Existing Bldg Comparison'!$C$17/$F$10-H220)</f>
        <v>40000</v>
      </c>
      <c r="L220" s="16">
        <f t="shared" si="36"/>
        <v>202</v>
      </c>
      <c r="M220" s="7">
        <f t="shared" si="37"/>
        <v>7395516.2156426022</v>
      </c>
      <c r="N220" s="9" t="str">
        <f>IF(AND(M220&gt;0,M219&lt;0),L220-((M220/'Existing Bldg Comparison'!$C$17))," ")</f>
        <v xml:space="preserve"> </v>
      </c>
    </row>
    <row r="221" spans="2:14" ht="20.100000000000001" customHeight="1" x14ac:dyDescent="0.25">
      <c r="B221" s="1"/>
      <c r="C221" s="2">
        <f t="shared" si="29"/>
        <v>0</v>
      </c>
      <c r="D221" s="7" t="str">
        <f t="shared" si="30"/>
        <v xml:space="preserve"> </v>
      </c>
      <c r="E221" s="2" t="str">
        <f t="shared" si="31"/>
        <v xml:space="preserve"> </v>
      </c>
      <c r="F221" s="2" t="str">
        <f t="shared" si="32"/>
        <v xml:space="preserve"> </v>
      </c>
      <c r="G221" s="7" t="str">
        <f t="shared" si="33"/>
        <v xml:space="preserve"> </v>
      </c>
      <c r="H221" s="7" t="str">
        <f t="shared" si="34"/>
        <v xml:space="preserve"> </v>
      </c>
      <c r="I221" s="7" t="str">
        <f t="shared" si="35"/>
        <v xml:space="preserve"> </v>
      </c>
      <c r="K221" s="1">
        <f>IF(OR(E221&lt;0,E221=" "),+'Existing Bldg Comparison'!$C$17/$F$10,-E221+'Existing Bldg Comparison'!$C$17/$F$10-H221)</f>
        <v>40000</v>
      </c>
      <c r="L221" s="16">
        <f t="shared" si="36"/>
        <v>203</v>
      </c>
      <c r="M221" s="7">
        <f t="shared" si="37"/>
        <v>7435516.2156426022</v>
      </c>
      <c r="N221" s="9" t="str">
        <f>IF(AND(M221&gt;0,M220&lt;0),L221-((M221/'Existing Bldg Comparison'!$C$17))," ")</f>
        <v xml:space="preserve"> </v>
      </c>
    </row>
    <row r="222" spans="2:14" ht="20.100000000000001" customHeight="1" x14ac:dyDescent="0.25">
      <c r="B222" s="1"/>
      <c r="C222" s="2">
        <f t="shared" si="29"/>
        <v>0</v>
      </c>
      <c r="D222" s="7" t="str">
        <f t="shared" si="30"/>
        <v xml:space="preserve"> </v>
      </c>
      <c r="E222" s="2" t="str">
        <f t="shared" si="31"/>
        <v xml:space="preserve"> </v>
      </c>
      <c r="F222" s="2" t="str">
        <f t="shared" si="32"/>
        <v xml:space="preserve"> </v>
      </c>
      <c r="G222" s="7" t="str">
        <f t="shared" si="33"/>
        <v xml:space="preserve"> </v>
      </c>
      <c r="H222" s="7" t="str">
        <f t="shared" si="34"/>
        <v xml:space="preserve"> </v>
      </c>
      <c r="I222" s="7" t="str">
        <f t="shared" si="35"/>
        <v xml:space="preserve"> </v>
      </c>
      <c r="K222" s="1">
        <f>IF(OR(E222&lt;0,E222=" "),+'Existing Bldg Comparison'!$C$17/$F$10,-E222+'Existing Bldg Comparison'!$C$17/$F$10-H222)</f>
        <v>40000</v>
      </c>
      <c r="L222" s="16">
        <f t="shared" si="36"/>
        <v>204</v>
      </c>
      <c r="M222" s="7">
        <f t="shared" si="37"/>
        <v>7475516.2156426022</v>
      </c>
      <c r="N222" s="9" t="str">
        <f>IF(AND(M222&gt;0,M221&lt;0),L222-((M222/'Existing Bldg Comparison'!$C$17))," ")</f>
        <v xml:space="preserve"> </v>
      </c>
    </row>
    <row r="223" spans="2:14" ht="20.100000000000001" customHeight="1" x14ac:dyDescent="0.25">
      <c r="B223" s="1"/>
      <c r="C223" s="2">
        <f t="shared" si="29"/>
        <v>0</v>
      </c>
      <c r="D223" s="7" t="str">
        <f t="shared" si="30"/>
        <v xml:space="preserve"> </v>
      </c>
      <c r="E223" s="2" t="str">
        <f t="shared" si="31"/>
        <v xml:space="preserve"> </v>
      </c>
      <c r="F223" s="2" t="str">
        <f t="shared" si="32"/>
        <v xml:space="preserve"> </v>
      </c>
      <c r="G223" s="7" t="str">
        <f t="shared" si="33"/>
        <v xml:space="preserve"> </v>
      </c>
      <c r="H223" s="7" t="str">
        <f t="shared" si="34"/>
        <v xml:space="preserve"> </v>
      </c>
      <c r="I223" s="7" t="str">
        <f t="shared" si="35"/>
        <v xml:space="preserve"> </v>
      </c>
      <c r="K223" s="1">
        <f>IF(OR(E223&lt;0,E223=" "),+'Existing Bldg Comparison'!$C$17/$F$10,-E223+'Existing Bldg Comparison'!$C$17/$F$10-H223)</f>
        <v>40000</v>
      </c>
      <c r="L223" s="16">
        <f t="shared" si="36"/>
        <v>205</v>
      </c>
      <c r="M223" s="7">
        <f t="shared" si="37"/>
        <v>7515516.2156426022</v>
      </c>
      <c r="N223" s="9" t="str">
        <f>IF(AND(M223&gt;0,M222&lt;0),L223-((M223/'Existing Bldg Comparison'!$C$17))," ")</f>
        <v xml:space="preserve"> </v>
      </c>
    </row>
    <row r="224" spans="2:14" ht="20.100000000000001" customHeight="1" x14ac:dyDescent="0.25">
      <c r="B224" s="1"/>
      <c r="C224" s="2">
        <f t="shared" si="29"/>
        <v>0</v>
      </c>
      <c r="D224" s="7" t="str">
        <f t="shared" si="30"/>
        <v xml:space="preserve"> </v>
      </c>
      <c r="E224" s="2" t="str">
        <f t="shared" si="31"/>
        <v xml:space="preserve"> </v>
      </c>
      <c r="F224" s="2" t="str">
        <f t="shared" si="32"/>
        <v xml:space="preserve"> </v>
      </c>
      <c r="G224" s="7" t="str">
        <f t="shared" si="33"/>
        <v xml:space="preserve"> </v>
      </c>
      <c r="H224" s="7" t="str">
        <f t="shared" si="34"/>
        <v xml:space="preserve"> </v>
      </c>
      <c r="I224" s="7" t="str">
        <f t="shared" si="35"/>
        <v xml:space="preserve"> </v>
      </c>
      <c r="K224" s="1">
        <f>IF(OR(E224&lt;0,E224=" "),+'Existing Bldg Comparison'!$C$17/$F$10,-E224+'Existing Bldg Comparison'!$C$17/$F$10-H224)</f>
        <v>40000</v>
      </c>
      <c r="L224" s="16">
        <f t="shared" si="36"/>
        <v>206</v>
      </c>
      <c r="M224" s="7">
        <f t="shared" si="37"/>
        <v>7555516.2156426022</v>
      </c>
      <c r="N224" s="9" t="str">
        <f>IF(AND(M224&gt;0,M223&lt;0),L224-((M224/'Existing Bldg Comparison'!$C$17))," ")</f>
        <v xml:space="preserve"> </v>
      </c>
    </row>
    <row r="225" spans="2:14" ht="20.100000000000001" customHeight="1" x14ac:dyDescent="0.25">
      <c r="B225" s="1"/>
      <c r="C225" s="2">
        <f t="shared" si="29"/>
        <v>0</v>
      </c>
      <c r="D225" s="7" t="str">
        <f t="shared" si="30"/>
        <v xml:space="preserve"> </v>
      </c>
      <c r="E225" s="2" t="str">
        <f t="shared" si="31"/>
        <v xml:space="preserve"> </v>
      </c>
      <c r="F225" s="2" t="str">
        <f t="shared" si="32"/>
        <v xml:space="preserve"> </v>
      </c>
      <c r="G225" s="7" t="str">
        <f t="shared" si="33"/>
        <v xml:space="preserve"> </v>
      </c>
      <c r="H225" s="7" t="str">
        <f t="shared" si="34"/>
        <v xml:space="preserve"> </v>
      </c>
      <c r="I225" s="7" t="str">
        <f t="shared" si="35"/>
        <v xml:space="preserve"> </v>
      </c>
      <c r="K225" s="1">
        <f>IF(OR(E225&lt;0,E225=" "),+'Existing Bldg Comparison'!$C$17/$F$10,-E225+'Existing Bldg Comparison'!$C$17/$F$10-H225)</f>
        <v>40000</v>
      </c>
      <c r="L225" s="16">
        <f t="shared" si="36"/>
        <v>207</v>
      </c>
      <c r="M225" s="7">
        <f t="shared" si="37"/>
        <v>7595516.2156426022</v>
      </c>
      <c r="N225" s="9" t="str">
        <f>IF(AND(M225&gt;0,M224&lt;0),L225-((M225/'Existing Bldg Comparison'!$C$17))," ")</f>
        <v xml:space="preserve"> </v>
      </c>
    </row>
    <row r="226" spans="2:14" ht="20.100000000000001" customHeight="1" x14ac:dyDescent="0.25">
      <c r="B226" s="1"/>
      <c r="C226" s="2">
        <f t="shared" si="29"/>
        <v>0</v>
      </c>
      <c r="D226" s="7" t="str">
        <f t="shared" si="30"/>
        <v xml:space="preserve"> </v>
      </c>
      <c r="E226" s="2" t="str">
        <f t="shared" si="31"/>
        <v xml:space="preserve"> </v>
      </c>
      <c r="F226" s="2" t="str">
        <f t="shared" si="32"/>
        <v xml:space="preserve"> </v>
      </c>
      <c r="G226" s="7" t="str">
        <f t="shared" si="33"/>
        <v xml:space="preserve"> </v>
      </c>
      <c r="H226" s="7" t="str">
        <f t="shared" si="34"/>
        <v xml:space="preserve"> </v>
      </c>
      <c r="I226" s="7" t="str">
        <f t="shared" si="35"/>
        <v xml:space="preserve"> </v>
      </c>
      <c r="K226" s="1">
        <f>IF(OR(E226&lt;0,E226=" "),+'Existing Bldg Comparison'!$C$17/$F$10,-E226+'Existing Bldg Comparison'!$C$17/$F$10-H226)</f>
        <v>40000</v>
      </c>
      <c r="L226" s="16">
        <f t="shared" si="36"/>
        <v>208</v>
      </c>
      <c r="M226" s="7">
        <f t="shared" si="37"/>
        <v>7635516.2156426022</v>
      </c>
      <c r="N226" s="9" t="str">
        <f>IF(AND(M226&gt;0,M225&lt;0),L226-((M226/'Existing Bldg Comparison'!$C$17))," ")</f>
        <v xml:space="preserve"> </v>
      </c>
    </row>
    <row r="227" spans="2:14" ht="20.100000000000001" customHeight="1" x14ac:dyDescent="0.25">
      <c r="B227" s="1"/>
      <c r="C227" s="2">
        <f t="shared" si="29"/>
        <v>0</v>
      </c>
      <c r="D227" s="7" t="str">
        <f t="shared" si="30"/>
        <v xml:space="preserve"> </v>
      </c>
      <c r="E227" s="2" t="str">
        <f t="shared" si="31"/>
        <v xml:space="preserve"> </v>
      </c>
      <c r="F227" s="2" t="str">
        <f t="shared" si="32"/>
        <v xml:space="preserve"> </v>
      </c>
      <c r="G227" s="7" t="str">
        <f t="shared" si="33"/>
        <v xml:space="preserve"> </v>
      </c>
      <c r="H227" s="7" t="str">
        <f t="shared" si="34"/>
        <v xml:space="preserve"> </v>
      </c>
      <c r="I227" s="7" t="str">
        <f t="shared" si="35"/>
        <v xml:space="preserve"> </v>
      </c>
      <c r="K227" s="1">
        <f>IF(OR(E227&lt;0,E227=" "),+'Existing Bldg Comparison'!$C$17/$F$10,-E227+'Existing Bldg Comparison'!$C$17/$F$10-H227)</f>
        <v>40000</v>
      </c>
      <c r="L227" s="16">
        <f t="shared" si="36"/>
        <v>209</v>
      </c>
      <c r="M227" s="7">
        <f t="shared" si="37"/>
        <v>7675516.2156426022</v>
      </c>
      <c r="N227" s="9" t="str">
        <f>IF(AND(M227&gt;0,M226&lt;0),L227-((M227/'Existing Bldg Comparison'!$C$17))," ")</f>
        <v xml:space="preserve"> </v>
      </c>
    </row>
    <row r="228" spans="2:14" ht="20.100000000000001" customHeight="1" x14ac:dyDescent="0.25">
      <c r="B228" s="1"/>
      <c r="C228" s="2">
        <f t="shared" si="29"/>
        <v>0</v>
      </c>
      <c r="D228" s="7" t="str">
        <f t="shared" si="30"/>
        <v xml:space="preserve"> </v>
      </c>
      <c r="E228" s="2" t="str">
        <f t="shared" si="31"/>
        <v xml:space="preserve"> </v>
      </c>
      <c r="F228" s="2" t="str">
        <f t="shared" si="32"/>
        <v xml:space="preserve"> </v>
      </c>
      <c r="G228" s="7" t="str">
        <f t="shared" si="33"/>
        <v xml:space="preserve"> </v>
      </c>
      <c r="H228" s="7" t="str">
        <f t="shared" si="34"/>
        <v xml:space="preserve"> </v>
      </c>
      <c r="I228" s="7" t="str">
        <f t="shared" si="35"/>
        <v xml:space="preserve"> </v>
      </c>
      <c r="K228" s="1">
        <f>IF(OR(E228&lt;0,E228=" "),+'Existing Bldg Comparison'!$C$17/$F$10,-E228+'Existing Bldg Comparison'!$C$17/$F$10-H228)</f>
        <v>40000</v>
      </c>
      <c r="L228" s="16">
        <f t="shared" si="36"/>
        <v>210</v>
      </c>
      <c r="M228" s="7">
        <f t="shared" si="37"/>
        <v>7715516.2156426022</v>
      </c>
      <c r="N228" s="9" t="str">
        <f>IF(AND(M228&gt;0,M227&lt;0),L228-((M228/'Existing Bldg Comparison'!$C$17))," ")</f>
        <v xml:space="preserve"> </v>
      </c>
    </row>
    <row r="229" spans="2:14" ht="20.100000000000001" customHeight="1" x14ac:dyDescent="0.25">
      <c r="B229" s="1"/>
      <c r="C229" s="2">
        <f t="shared" si="29"/>
        <v>0</v>
      </c>
      <c r="D229" s="7" t="str">
        <f t="shared" si="30"/>
        <v xml:space="preserve"> </v>
      </c>
      <c r="E229" s="2" t="str">
        <f t="shared" si="31"/>
        <v xml:space="preserve"> </v>
      </c>
      <c r="F229" s="2" t="str">
        <f t="shared" si="32"/>
        <v xml:space="preserve"> </v>
      </c>
      <c r="G229" s="7" t="str">
        <f t="shared" si="33"/>
        <v xml:space="preserve"> </v>
      </c>
      <c r="H229" s="7" t="str">
        <f t="shared" si="34"/>
        <v xml:space="preserve"> </v>
      </c>
      <c r="I229" s="7" t="str">
        <f t="shared" si="35"/>
        <v xml:space="preserve"> </v>
      </c>
      <c r="K229" s="1">
        <f>IF(OR(E229&lt;0,E229=" "),+'Existing Bldg Comparison'!$C$17/$F$10,-E229+'Existing Bldg Comparison'!$C$17/$F$10-H229)</f>
        <v>40000</v>
      </c>
      <c r="L229" s="16">
        <f t="shared" si="36"/>
        <v>211</v>
      </c>
      <c r="M229" s="7">
        <f t="shared" si="37"/>
        <v>7755516.2156426022</v>
      </c>
      <c r="N229" s="9" t="str">
        <f>IF(AND(M229&gt;0,M228&lt;0),L229-((M229/'Existing Bldg Comparison'!$C$17))," ")</f>
        <v xml:space="preserve"> </v>
      </c>
    </row>
    <row r="230" spans="2:14" ht="20.100000000000001" customHeight="1" x14ac:dyDescent="0.25">
      <c r="B230" s="1"/>
      <c r="C230" s="2">
        <f t="shared" si="29"/>
        <v>0</v>
      </c>
      <c r="D230" s="7" t="str">
        <f t="shared" si="30"/>
        <v xml:space="preserve"> </v>
      </c>
      <c r="E230" s="2" t="str">
        <f t="shared" si="31"/>
        <v xml:space="preserve"> </v>
      </c>
      <c r="F230" s="2" t="str">
        <f t="shared" si="32"/>
        <v xml:space="preserve"> </v>
      </c>
      <c r="G230" s="7" t="str">
        <f t="shared" si="33"/>
        <v xml:space="preserve"> </v>
      </c>
      <c r="H230" s="7" t="str">
        <f t="shared" si="34"/>
        <v xml:space="preserve"> </v>
      </c>
      <c r="I230" s="7" t="str">
        <f t="shared" si="35"/>
        <v xml:space="preserve"> </v>
      </c>
      <c r="K230" s="1">
        <f>IF(OR(E230&lt;0,E230=" "),+'Existing Bldg Comparison'!$C$17/$F$10,-E230+'Existing Bldg Comparison'!$C$17/$F$10-H230)</f>
        <v>40000</v>
      </c>
      <c r="L230" s="16">
        <f t="shared" si="36"/>
        <v>212</v>
      </c>
      <c r="M230" s="7">
        <f t="shared" si="37"/>
        <v>7795516.2156426022</v>
      </c>
      <c r="N230" s="9" t="str">
        <f>IF(AND(M230&gt;0,M229&lt;0),L230-((M230/'Existing Bldg Comparison'!$C$17))," ")</f>
        <v xml:space="preserve"> </v>
      </c>
    </row>
    <row r="231" spans="2:14" ht="20.100000000000001" customHeight="1" x14ac:dyDescent="0.25">
      <c r="B231" s="1"/>
      <c r="C231" s="2">
        <f t="shared" si="29"/>
        <v>0</v>
      </c>
      <c r="D231" s="7" t="str">
        <f t="shared" si="30"/>
        <v xml:space="preserve"> </v>
      </c>
      <c r="E231" s="2" t="str">
        <f t="shared" si="31"/>
        <v xml:space="preserve"> </v>
      </c>
      <c r="F231" s="2" t="str">
        <f t="shared" si="32"/>
        <v xml:space="preserve"> </v>
      </c>
      <c r="G231" s="7" t="str">
        <f t="shared" si="33"/>
        <v xml:space="preserve"> </v>
      </c>
      <c r="H231" s="7" t="str">
        <f t="shared" si="34"/>
        <v xml:space="preserve"> </v>
      </c>
      <c r="I231" s="7" t="str">
        <f t="shared" si="35"/>
        <v xml:space="preserve"> </v>
      </c>
      <c r="K231" s="1">
        <f>IF(OR(E231&lt;0,E231=" "),+'Existing Bldg Comparison'!$C$17/$F$10,-E231+'Existing Bldg Comparison'!$C$17/$F$10-H231)</f>
        <v>40000</v>
      </c>
      <c r="L231" s="16">
        <f t="shared" si="36"/>
        <v>213</v>
      </c>
      <c r="M231" s="7">
        <f t="shared" si="37"/>
        <v>7835516.2156426022</v>
      </c>
      <c r="N231" s="9" t="str">
        <f>IF(AND(M231&gt;0,M230&lt;0),L231-((M231/'Existing Bldg Comparison'!$C$17))," ")</f>
        <v xml:space="preserve"> </v>
      </c>
    </row>
    <row r="232" spans="2:14" ht="20.100000000000001" customHeight="1" x14ac:dyDescent="0.25">
      <c r="B232" s="1"/>
      <c r="C232" s="2">
        <f t="shared" si="29"/>
        <v>0</v>
      </c>
      <c r="D232" s="7" t="str">
        <f t="shared" si="30"/>
        <v xml:space="preserve"> </v>
      </c>
      <c r="E232" s="2" t="str">
        <f t="shared" si="31"/>
        <v xml:space="preserve"> </v>
      </c>
      <c r="F232" s="2" t="str">
        <f t="shared" si="32"/>
        <v xml:space="preserve"> </v>
      </c>
      <c r="G232" s="7" t="str">
        <f t="shared" si="33"/>
        <v xml:space="preserve"> </v>
      </c>
      <c r="H232" s="7" t="str">
        <f t="shared" si="34"/>
        <v xml:space="preserve"> </v>
      </c>
      <c r="I232" s="7" t="str">
        <f t="shared" si="35"/>
        <v xml:space="preserve"> </v>
      </c>
      <c r="K232" s="1">
        <f>IF(OR(E232&lt;0,E232=" "),+'Existing Bldg Comparison'!$C$17/$F$10,-E232+'Existing Bldg Comparison'!$C$17/$F$10-H232)</f>
        <v>40000</v>
      </c>
      <c r="L232" s="16">
        <f t="shared" si="36"/>
        <v>214</v>
      </c>
      <c r="M232" s="7">
        <f t="shared" si="37"/>
        <v>7875516.2156426022</v>
      </c>
      <c r="N232" s="9" t="str">
        <f>IF(AND(M232&gt;0,M231&lt;0),L232-((M232/'Existing Bldg Comparison'!$C$17))," ")</f>
        <v xml:space="preserve"> </v>
      </c>
    </row>
    <row r="233" spans="2:14" ht="20.100000000000001" customHeight="1" x14ac:dyDescent="0.25">
      <c r="B233" s="1"/>
      <c r="C233" s="2">
        <f t="shared" si="29"/>
        <v>0</v>
      </c>
      <c r="D233" s="7" t="str">
        <f t="shared" si="30"/>
        <v xml:space="preserve"> </v>
      </c>
      <c r="E233" s="2" t="str">
        <f t="shared" si="31"/>
        <v xml:space="preserve"> </v>
      </c>
      <c r="F233" s="2" t="str">
        <f t="shared" si="32"/>
        <v xml:space="preserve"> </v>
      </c>
      <c r="G233" s="7" t="str">
        <f t="shared" si="33"/>
        <v xml:space="preserve"> </v>
      </c>
      <c r="H233" s="7" t="str">
        <f t="shared" si="34"/>
        <v xml:space="preserve"> </v>
      </c>
      <c r="I233" s="7" t="str">
        <f t="shared" si="35"/>
        <v xml:space="preserve"> </v>
      </c>
      <c r="K233" s="1">
        <f>IF(OR(E233&lt;0,E233=" "),+'Existing Bldg Comparison'!$C$17/$F$10,-E233+'Existing Bldg Comparison'!$C$17/$F$10-H233)</f>
        <v>40000</v>
      </c>
      <c r="L233" s="16">
        <f t="shared" si="36"/>
        <v>215</v>
      </c>
      <c r="M233" s="7">
        <f t="shared" si="37"/>
        <v>7915516.2156426022</v>
      </c>
      <c r="N233" s="9" t="str">
        <f>IF(AND(M233&gt;0,M232&lt;0),L233-((M233/'Existing Bldg Comparison'!$C$17))," ")</f>
        <v xml:space="preserve"> </v>
      </c>
    </row>
    <row r="234" spans="2:14" ht="20.100000000000001" customHeight="1" x14ac:dyDescent="0.25">
      <c r="B234" s="1"/>
      <c r="C234" s="2">
        <f t="shared" si="29"/>
        <v>0</v>
      </c>
      <c r="D234" s="7" t="str">
        <f t="shared" si="30"/>
        <v xml:space="preserve"> </v>
      </c>
      <c r="E234" s="2" t="str">
        <f t="shared" si="31"/>
        <v xml:space="preserve"> </v>
      </c>
      <c r="F234" s="2" t="str">
        <f t="shared" si="32"/>
        <v xml:space="preserve"> </v>
      </c>
      <c r="G234" s="7" t="str">
        <f t="shared" si="33"/>
        <v xml:space="preserve"> </v>
      </c>
      <c r="H234" s="7" t="str">
        <f t="shared" si="34"/>
        <v xml:space="preserve"> </v>
      </c>
      <c r="I234" s="7" t="str">
        <f t="shared" si="35"/>
        <v xml:space="preserve"> </v>
      </c>
      <c r="K234" s="1">
        <f>IF(OR(E234&lt;0,E234=" "),+'Existing Bldg Comparison'!$C$17/$F$10,-E234+'Existing Bldg Comparison'!$C$17/$F$10-H234)</f>
        <v>40000</v>
      </c>
      <c r="L234" s="16">
        <f t="shared" si="36"/>
        <v>216</v>
      </c>
      <c r="M234" s="7">
        <f t="shared" si="37"/>
        <v>7955516.2156426022</v>
      </c>
      <c r="N234" s="9" t="str">
        <f>IF(AND(M234&gt;0,M233&lt;0),L234-((M234/'Existing Bldg Comparison'!$C$17))," ")</f>
        <v xml:space="preserve"> </v>
      </c>
    </row>
    <row r="235" spans="2:14" ht="20.100000000000001" customHeight="1" x14ac:dyDescent="0.25">
      <c r="B235" s="1"/>
      <c r="C235" s="2">
        <f t="shared" si="29"/>
        <v>0</v>
      </c>
      <c r="D235" s="7" t="str">
        <f t="shared" si="30"/>
        <v xml:space="preserve"> </v>
      </c>
      <c r="E235" s="2" t="str">
        <f t="shared" si="31"/>
        <v xml:space="preserve"> </v>
      </c>
      <c r="F235" s="2" t="str">
        <f t="shared" si="32"/>
        <v xml:space="preserve"> </v>
      </c>
      <c r="G235" s="7" t="str">
        <f t="shared" si="33"/>
        <v xml:space="preserve"> </v>
      </c>
      <c r="H235" s="7" t="str">
        <f t="shared" si="34"/>
        <v xml:space="preserve"> </v>
      </c>
      <c r="I235" s="7" t="str">
        <f t="shared" si="35"/>
        <v xml:space="preserve"> </v>
      </c>
      <c r="K235" s="1">
        <f>IF(OR(E235&lt;0,E235=" "),+'Existing Bldg Comparison'!$C$17/$F$10,-E235+'Existing Bldg Comparison'!$C$17/$F$10-H235)</f>
        <v>40000</v>
      </c>
      <c r="L235" s="16">
        <f t="shared" si="36"/>
        <v>217</v>
      </c>
      <c r="M235" s="7">
        <f t="shared" si="37"/>
        <v>7995516.2156426022</v>
      </c>
      <c r="N235" s="9" t="str">
        <f>IF(AND(M235&gt;0,M234&lt;0),L235-((M235/'Existing Bldg Comparison'!$C$17))," ")</f>
        <v xml:space="preserve"> </v>
      </c>
    </row>
    <row r="236" spans="2:14" ht="20.100000000000001" customHeight="1" x14ac:dyDescent="0.25">
      <c r="B236" s="1"/>
      <c r="C236" s="2">
        <f t="shared" si="29"/>
        <v>0</v>
      </c>
      <c r="D236" s="7" t="str">
        <f t="shared" si="30"/>
        <v xml:space="preserve"> </v>
      </c>
      <c r="E236" s="2" t="str">
        <f t="shared" si="31"/>
        <v xml:space="preserve"> </v>
      </c>
      <c r="F236" s="2" t="str">
        <f t="shared" si="32"/>
        <v xml:space="preserve"> </v>
      </c>
      <c r="G236" s="7" t="str">
        <f t="shared" si="33"/>
        <v xml:space="preserve"> </v>
      </c>
      <c r="H236" s="7" t="str">
        <f t="shared" si="34"/>
        <v xml:space="preserve"> </v>
      </c>
      <c r="I236" s="7" t="str">
        <f t="shared" si="35"/>
        <v xml:space="preserve"> </v>
      </c>
      <c r="K236" s="1">
        <f>IF(OR(E236&lt;0,E236=" "),+'Existing Bldg Comparison'!$C$17/$F$10,-E236+'Existing Bldg Comparison'!$C$17/$F$10-H236)</f>
        <v>40000</v>
      </c>
      <c r="L236" s="16">
        <f t="shared" si="36"/>
        <v>218</v>
      </c>
      <c r="M236" s="7">
        <f t="shared" si="37"/>
        <v>8035516.2156426022</v>
      </c>
      <c r="N236" s="9" t="str">
        <f>IF(AND(M236&gt;0,M235&lt;0),L236-((M236/'Existing Bldg Comparison'!$C$17))," ")</f>
        <v xml:space="preserve"> </v>
      </c>
    </row>
    <row r="237" spans="2:14" ht="20.100000000000001" customHeight="1" x14ac:dyDescent="0.25">
      <c r="B237" s="1"/>
      <c r="C237" s="2">
        <f t="shared" si="29"/>
        <v>0</v>
      </c>
      <c r="D237" s="7" t="str">
        <f t="shared" si="30"/>
        <v xml:space="preserve"> </v>
      </c>
      <c r="E237" s="2" t="str">
        <f t="shared" si="31"/>
        <v xml:space="preserve"> </v>
      </c>
      <c r="F237" s="2" t="str">
        <f t="shared" si="32"/>
        <v xml:space="preserve"> </v>
      </c>
      <c r="G237" s="7" t="str">
        <f t="shared" si="33"/>
        <v xml:space="preserve"> </v>
      </c>
      <c r="H237" s="7" t="str">
        <f t="shared" si="34"/>
        <v xml:space="preserve"> </v>
      </c>
      <c r="I237" s="7" t="str">
        <f t="shared" si="35"/>
        <v xml:space="preserve"> </v>
      </c>
      <c r="K237" s="1">
        <f>IF(OR(E237&lt;0,E237=" "),+'Existing Bldg Comparison'!$C$17/$F$10,-E237+'Existing Bldg Comparison'!$C$17/$F$10-H237)</f>
        <v>40000</v>
      </c>
      <c r="L237" s="16">
        <f t="shared" si="36"/>
        <v>219</v>
      </c>
      <c r="M237" s="7">
        <f t="shared" si="37"/>
        <v>8075516.2156426022</v>
      </c>
      <c r="N237" s="9" t="str">
        <f>IF(AND(M237&gt;0,M236&lt;0),L237-((M237/'Existing Bldg Comparison'!$C$17))," ")</f>
        <v xml:space="preserve"> </v>
      </c>
    </row>
    <row r="238" spans="2:14" ht="20.100000000000001" customHeight="1" x14ac:dyDescent="0.25">
      <c r="B238" s="1"/>
      <c r="C238" s="2">
        <f t="shared" si="29"/>
        <v>0</v>
      </c>
      <c r="D238" s="7" t="str">
        <f t="shared" si="30"/>
        <v xml:space="preserve"> </v>
      </c>
      <c r="E238" s="2" t="str">
        <f t="shared" si="31"/>
        <v xml:space="preserve"> </v>
      </c>
      <c r="F238" s="2" t="str">
        <f t="shared" si="32"/>
        <v xml:space="preserve"> </v>
      </c>
      <c r="G238" s="7" t="str">
        <f t="shared" si="33"/>
        <v xml:space="preserve"> </v>
      </c>
      <c r="H238" s="7" t="str">
        <f t="shared" si="34"/>
        <v xml:space="preserve"> </v>
      </c>
      <c r="I238" s="7" t="str">
        <f t="shared" si="35"/>
        <v xml:space="preserve"> </v>
      </c>
      <c r="K238" s="1">
        <f>IF(OR(E238&lt;0,E238=" "),+'Existing Bldg Comparison'!$C$17/$F$10,-E238+'Existing Bldg Comparison'!$C$17/$F$10-H238)</f>
        <v>40000</v>
      </c>
      <c r="L238" s="16">
        <f t="shared" si="36"/>
        <v>220</v>
      </c>
      <c r="M238" s="7">
        <f t="shared" si="37"/>
        <v>8115516.2156426022</v>
      </c>
      <c r="N238" s="9" t="str">
        <f>IF(AND(M238&gt;0,M237&lt;0),L238-((M238/'Existing Bldg Comparison'!$C$17))," ")</f>
        <v xml:space="preserve"> </v>
      </c>
    </row>
    <row r="239" spans="2:14" ht="20.100000000000001" customHeight="1" x14ac:dyDescent="0.25">
      <c r="B239" s="1"/>
      <c r="C239" s="2">
        <f t="shared" si="29"/>
        <v>0</v>
      </c>
      <c r="D239" s="7" t="str">
        <f t="shared" si="30"/>
        <v xml:space="preserve"> </v>
      </c>
      <c r="E239" s="2" t="str">
        <f t="shared" si="31"/>
        <v xml:space="preserve"> </v>
      </c>
      <c r="F239" s="2" t="str">
        <f t="shared" si="32"/>
        <v xml:space="preserve"> </v>
      </c>
      <c r="G239" s="7" t="str">
        <f t="shared" si="33"/>
        <v xml:space="preserve"> </v>
      </c>
      <c r="H239" s="7" t="str">
        <f t="shared" si="34"/>
        <v xml:space="preserve"> </v>
      </c>
      <c r="I239" s="7" t="str">
        <f t="shared" si="35"/>
        <v xml:space="preserve"> </v>
      </c>
      <c r="K239" s="1">
        <f>IF(OR(E239&lt;0,E239=" "),+'Existing Bldg Comparison'!$C$17/$F$10,-E239+'Existing Bldg Comparison'!$C$17/$F$10-H239)</f>
        <v>40000</v>
      </c>
      <c r="L239" s="16">
        <f t="shared" si="36"/>
        <v>221</v>
      </c>
      <c r="M239" s="7">
        <f t="shared" si="37"/>
        <v>8155516.2156426022</v>
      </c>
      <c r="N239" s="9" t="str">
        <f>IF(AND(M239&gt;0,M238&lt;0),L239-((M239/'Existing Bldg Comparison'!$C$17))," ")</f>
        <v xml:space="preserve"> </v>
      </c>
    </row>
    <row r="240" spans="2:14" ht="20.100000000000001" customHeight="1" x14ac:dyDescent="0.25">
      <c r="B240" s="1"/>
      <c r="C240" s="2">
        <f t="shared" si="29"/>
        <v>0</v>
      </c>
      <c r="D240" s="7" t="str">
        <f t="shared" si="30"/>
        <v xml:space="preserve"> </v>
      </c>
      <c r="E240" s="2" t="str">
        <f t="shared" si="31"/>
        <v xml:space="preserve"> </v>
      </c>
      <c r="F240" s="2" t="str">
        <f t="shared" si="32"/>
        <v xml:space="preserve"> </v>
      </c>
      <c r="G240" s="7" t="str">
        <f t="shared" si="33"/>
        <v xml:space="preserve"> </v>
      </c>
      <c r="H240" s="7" t="str">
        <f t="shared" si="34"/>
        <v xml:space="preserve"> </v>
      </c>
      <c r="I240" s="7" t="str">
        <f t="shared" si="35"/>
        <v xml:space="preserve"> </v>
      </c>
      <c r="K240" s="1">
        <f>IF(OR(E240&lt;0,E240=" "),+'Existing Bldg Comparison'!$C$17/$F$10,-E240+'Existing Bldg Comparison'!$C$17/$F$10-H240)</f>
        <v>40000</v>
      </c>
      <c r="L240" s="16">
        <f t="shared" si="36"/>
        <v>222</v>
      </c>
      <c r="M240" s="7">
        <f t="shared" si="37"/>
        <v>8195516.2156426022</v>
      </c>
      <c r="N240" s="9" t="str">
        <f>IF(AND(M240&gt;0,M239&lt;0),L240-((M240/'Existing Bldg Comparison'!$C$17))," ")</f>
        <v xml:space="preserve"> </v>
      </c>
    </row>
    <row r="241" spans="2:14" ht="20.100000000000001" customHeight="1" x14ac:dyDescent="0.25">
      <c r="B241" s="1"/>
      <c r="C241" s="2">
        <f t="shared" si="29"/>
        <v>0</v>
      </c>
      <c r="D241" s="7" t="str">
        <f t="shared" si="30"/>
        <v xml:space="preserve"> </v>
      </c>
      <c r="E241" s="2" t="str">
        <f t="shared" si="31"/>
        <v xml:space="preserve"> </v>
      </c>
      <c r="F241" s="2" t="str">
        <f t="shared" si="32"/>
        <v xml:space="preserve"> </v>
      </c>
      <c r="G241" s="7" t="str">
        <f t="shared" si="33"/>
        <v xml:space="preserve"> </v>
      </c>
      <c r="H241" s="7" t="str">
        <f t="shared" si="34"/>
        <v xml:space="preserve"> </v>
      </c>
      <c r="I241" s="7" t="str">
        <f t="shared" si="35"/>
        <v xml:space="preserve"> </v>
      </c>
      <c r="K241" s="1">
        <f>IF(OR(E241&lt;0,E241=" "),+'Existing Bldg Comparison'!$C$17/$F$10,-E241+'Existing Bldg Comparison'!$C$17/$F$10-H241)</f>
        <v>40000</v>
      </c>
      <c r="L241" s="16">
        <f t="shared" si="36"/>
        <v>223</v>
      </c>
      <c r="M241" s="7">
        <f t="shared" si="37"/>
        <v>8235516.2156426022</v>
      </c>
      <c r="N241" s="9" t="str">
        <f>IF(AND(M241&gt;0,M240&lt;0),L241-((M241/'Existing Bldg Comparison'!$C$17))," ")</f>
        <v xml:space="preserve"> </v>
      </c>
    </row>
    <row r="242" spans="2:14" ht="20.100000000000001" customHeight="1" x14ac:dyDescent="0.25">
      <c r="B242" s="1"/>
      <c r="C242" s="2">
        <f t="shared" si="29"/>
        <v>0</v>
      </c>
      <c r="D242" s="7" t="str">
        <f t="shared" si="30"/>
        <v xml:space="preserve"> </v>
      </c>
      <c r="E242" s="2" t="str">
        <f t="shared" si="31"/>
        <v xml:space="preserve"> </v>
      </c>
      <c r="F242" s="2" t="str">
        <f t="shared" si="32"/>
        <v xml:space="preserve"> </v>
      </c>
      <c r="G242" s="7" t="str">
        <f t="shared" si="33"/>
        <v xml:space="preserve"> </v>
      </c>
      <c r="H242" s="7" t="str">
        <f t="shared" si="34"/>
        <v xml:space="preserve"> </v>
      </c>
      <c r="I242" s="7" t="str">
        <f t="shared" si="35"/>
        <v xml:space="preserve"> </v>
      </c>
      <c r="K242" s="1">
        <f>IF(OR(E242&lt;0,E242=" "),+'Existing Bldg Comparison'!$C$17/$F$10,-E242+'Existing Bldg Comparison'!$C$17/$F$10-H242)</f>
        <v>40000</v>
      </c>
      <c r="L242" s="16">
        <f t="shared" si="36"/>
        <v>224</v>
      </c>
      <c r="M242" s="7">
        <f t="shared" si="37"/>
        <v>8275516.2156426022</v>
      </c>
      <c r="N242" s="9" t="str">
        <f>IF(AND(M242&gt;0,M241&lt;0),L242-((M242/'Existing Bldg Comparison'!$C$17))," ")</f>
        <v xml:space="preserve"> </v>
      </c>
    </row>
    <row r="243" spans="2:14" ht="20.100000000000001" customHeight="1" x14ac:dyDescent="0.25">
      <c r="B243" s="1"/>
      <c r="C243" s="2">
        <f t="shared" si="29"/>
        <v>0</v>
      </c>
      <c r="D243" s="7" t="str">
        <f t="shared" si="30"/>
        <v xml:space="preserve"> </v>
      </c>
      <c r="E243" s="2" t="str">
        <f t="shared" si="31"/>
        <v xml:space="preserve"> </v>
      </c>
      <c r="F243" s="2" t="str">
        <f t="shared" si="32"/>
        <v xml:space="preserve"> </v>
      </c>
      <c r="G243" s="7" t="str">
        <f t="shared" si="33"/>
        <v xml:space="preserve"> </v>
      </c>
      <c r="H243" s="7" t="str">
        <f t="shared" si="34"/>
        <v xml:space="preserve"> </v>
      </c>
      <c r="I243" s="7" t="str">
        <f t="shared" si="35"/>
        <v xml:space="preserve"> </v>
      </c>
      <c r="K243" s="1">
        <f>IF(OR(E243&lt;0,E243=" "),+'Existing Bldg Comparison'!$C$17/$F$10,-E243+'Existing Bldg Comparison'!$C$17/$F$10-H243)</f>
        <v>40000</v>
      </c>
      <c r="L243" s="16">
        <f t="shared" si="36"/>
        <v>225</v>
      </c>
      <c r="M243" s="7">
        <f t="shared" si="37"/>
        <v>8315516.2156426022</v>
      </c>
      <c r="N243" s="9" t="str">
        <f>IF(AND(M243&gt;0,M242&lt;0),L243-((M243/'Existing Bldg Comparison'!$C$17))," ")</f>
        <v xml:space="preserve"> </v>
      </c>
    </row>
    <row r="244" spans="2:14" ht="20.100000000000001" customHeight="1" x14ac:dyDescent="0.25">
      <c r="B244" s="1"/>
      <c r="C244" s="2">
        <f t="shared" si="29"/>
        <v>0</v>
      </c>
      <c r="D244" s="7" t="str">
        <f t="shared" si="30"/>
        <v xml:space="preserve"> </v>
      </c>
      <c r="E244" s="2" t="str">
        <f t="shared" si="31"/>
        <v xml:space="preserve"> </v>
      </c>
      <c r="F244" s="2" t="str">
        <f t="shared" si="32"/>
        <v xml:space="preserve"> </v>
      </c>
      <c r="G244" s="7" t="str">
        <f t="shared" si="33"/>
        <v xml:space="preserve"> </v>
      </c>
      <c r="H244" s="7" t="str">
        <f t="shared" si="34"/>
        <v xml:space="preserve"> </v>
      </c>
      <c r="I244" s="7" t="str">
        <f t="shared" si="35"/>
        <v xml:space="preserve"> </v>
      </c>
      <c r="K244" s="1">
        <f>IF(OR(E244&lt;0,E244=" "),+'Existing Bldg Comparison'!$C$17/$F$10,-E244+'Existing Bldg Comparison'!$C$17/$F$10-H244)</f>
        <v>40000</v>
      </c>
      <c r="L244" s="16">
        <f t="shared" si="36"/>
        <v>226</v>
      </c>
      <c r="M244" s="7">
        <f t="shared" si="37"/>
        <v>8355516.2156426022</v>
      </c>
      <c r="N244" s="9" t="str">
        <f>IF(AND(M244&gt;0,M243&lt;0),L244-((M244/'Existing Bldg Comparison'!$C$17))," ")</f>
        <v xml:space="preserve"> </v>
      </c>
    </row>
    <row r="245" spans="2:14" ht="20.100000000000001" customHeight="1" x14ac:dyDescent="0.25">
      <c r="B245" s="1"/>
      <c r="C245" s="2">
        <f t="shared" si="29"/>
        <v>0</v>
      </c>
      <c r="D245" s="7" t="str">
        <f t="shared" si="30"/>
        <v xml:space="preserve"> </v>
      </c>
      <c r="E245" s="2" t="str">
        <f t="shared" si="31"/>
        <v xml:space="preserve"> </v>
      </c>
      <c r="F245" s="2" t="str">
        <f t="shared" si="32"/>
        <v xml:space="preserve"> </v>
      </c>
      <c r="G245" s="7" t="str">
        <f t="shared" si="33"/>
        <v xml:space="preserve"> </v>
      </c>
      <c r="H245" s="7" t="str">
        <f t="shared" si="34"/>
        <v xml:space="preserve"> </v>
      </c>
      <c r="I245" s="7" t="str">
        <f t="shared" si="35"/>
        <v xml:space="preserve"> </v>
      </c>
      <c r="K245" s="1">
        <f>IF(OR(E245&lt;0,E245=" "),+'Existing Bldg Comparison'!$C$17/$F$10,-E245+'Existing Bldg Comparison'!$C$17/$F$10-H245)</f>
        <v>40000</v>
      </c>
      <c r="L245" s="16">
        <f t="shared" si="36"/>
        <v>227</v>
      </c>
      <c r="M245" s="7">
        <f t="shared" si="37"/>
        <v>8395516.2156426013</v>
      </c>
      <c r="N245" s="9" t="str">
        <f>IF(AND(M245&gt;0,M244&lt;0),L245-((M245/'Existing Bldg Comparison'!$C$17))," ")</f>
        <v xml:space="preserve"> </v>
      </c>
    </row>
    <row r="246" spans="2:14" ht="20.100000000000001" customHeight="1" x14ac:dyDescent="0.25">
      <c r="B246" s="1"/>
      <c r="C246" s="2">
        <f t="shared" si="29"/>
        <v>0</v>
      </c>
      <c r="D246" s="7" t="str">
        <f t="shared" si="30"/>
        <v xml:space="preserve"> </v>
      </c>
      <c r="E246" s="2" t="str">
        <f t="shared" si="31"/>
        <v xml:space="preserve"> </v>
      </c>
      <c r="F246" s="2" t="str">
        <f t="shared" si="32"/>
        <v xml:space="preserve"> </v>
      </c>
      <c r="G246" s="7" t="str">
        <f t="shared" si="33"/>
        <v xml:space="preserve"> </v>
      </c>
      <c r="H246" s="7" t="str">
        <f t="shared" si="34"/>
        <v xml:space="preserve"> </v>
      </c>
      <c r="I246" s="7" t="str">
        <f t="shared" si="35"/>
        <v xml:space="preserve"> </v>
      </c>
      <c r="K246" s="1">
        <f>IF(OR(E246&lt;0,E246=" "),+'Existing Bldg Comparison'!$C$17/$F$10,-E246+'Existing Bldg Comparison'!$C$17/$F$10-H246)</f>
        <v>40000</v>
      </c>
      <c r="L246" s="16">
        <f t="shared" si="36"/>
        <v>228</v>
      </c>
      <c r="M246" s="7">
        <f t="shared" si="37"/>
        <v>8435516.2156426013</v>
      </c>
      <c r="N246" s="9" t="str">
        <f>IF(AND(M246&gt;0,M245&lt;0),L246-((M246/'Existing Bldg Comparison'!$C$17))," ")</f>
        <v xml:space="preserve"> </v>
      </c>
    </row>
    <row r="247" spans="2:14" ht="20.100000000000001" customHeight="1" x14ac:dyDescent="0.25">
      <c r="B247" s="1"/>
      <c r="C247" s="2">
        <f t="shared" si="29"/>
        <v>0</v>
      </c>
      <c r="D247" s="7" t="str">
        <f t="shared" si="30"/>
        <v xml:space="preserve"> </v>
      </c>
      <c r="E247" s="2" t="str">
        <f t="shared" si="31"/>
        <v xml:space="preserve"> </v>
      </c>
      <c r="F247" s="2" t="str">
        <f t="shared" si="32"/>
        <v xml:space="preserve"> </v>
      </c>
      <c r="G247" s="7" t="str">
        <f t="shared" si="33"/>
        <v xml:space="preserve"> </v>
      </c>
      <c r="H247" s="7" t="str">
        <f t="shared" si="34"/>
        <v xml:space="preserve"> </v>
      </c>
      <c r="I247" s="7" t="str">
        <f t="shared" si="35"/>
        <v xml:space="preserve"> </v>
      </c>
      <c r="K247" s="1">
        <f>IF(OR(E247&lt;0,E247=" "),+'Existing Bldg Comparison'!$C$17/$F$10,-E247+'Existing Bldg Comparison'!$C$17/$F$10-H247)</f>
        <v>40000</v>
      </c>
      <c r="L247" s="16">
        <f t="shared" si="36"/>
        <v>229</v>
      </c>
      <c r="M247" s="7">
        <f t="shared" si="37"/>
        <v>8475516.2156426013</v>
      </c>
      <c r="N247" s="9" t="str">
        <f>IF(AND(M247&gt;0,M246&lt;0),L247-((M247/'Existing Bldg Comparison'!$C$17))," ")</f>
        <v xml:space="preserve"> </v>
      </c>
    </row>
    <row r="248" spans="2:14" ht="20.100000000000001" customHeight="1" x14ac:dyDescent="0.25">
      <c r="B248" s="1"/>
      <c r="C248" s="2">
        <f t="shared" si="29"/>
        <v>0</v>
      </c>
      <c r="D248" s="7" t="str">
        <f t="shared" si="30"/>
        <v xml:space="preserve"> </v>
      </c>
      <c r="E248" s="2" t="str">
        <f t="shared" si="31"/>
        <v xml:space="preserve"> </v>
      </c>
      <c r="F248" s="2" t="str">
        <f t="shared" si="32"/>
        <v xml:space="preserve"> </v>
      </c>
      <c r="G248" s="7" t="str">
        <f t="shared" si="33"/>
        <v xml:space="preserve"> </v>
      </c>
      <c r="H248" s="7" t="str">
        <f t="shared" si="34"/>
        <v xml:space="preserve"> </v>
      </c>
      <c r="I248" s="7" t="str">
        <f t="shared" si="35"/>
        <v xml:space="preserve"> </v>
      </c>
      <c r="K248" s="1">
        <f>IF(OR(E248&lt;0,E248=" "),+'Existing Bldg Comparison'!$C$17/$F$10,-E248+'Existing Bldg Comparison'!$C$17/$F$10-H248)</f>
        <v>40000</v>
      </c>
      <c r="L248" s="16">
        <f t="shared" si="36"/>
        <v>230</v>
      </c>
      <c r="M248" s="7">
        <f t="shared" si="37"/>
        <v>8515516.2156426013</v>
      </c>
      <c r="N248" s="9" t="str">
        <f>IF(AND(M248&gt;0,M247&lt;0),L248-((M248/'Existing Bldg Comparison'!$C$17))," ")</f>
        <v xml:space="preserve"> </v>
      </c>
    </row>
    <row r="249" spans="2:14" ht="20.100000000000001" customHeight="1" x14ac:dyDescent="0.25">
      <c r="B249" s="1"/>
      <c r="C249" s="2">
        <f t="shared" si="29"/>
        <v>0</v>
      </c>
      <c r="D249" s="7" t="str">
        <f t="shared" si="30"/>
        <v xml:space="preserve"> </v>
      </c>
      <c r="E249" s="2" t="str">
        <f t="shared" si="31"/>
        <v xml:space="preserve"> </v>
      </c>
      <c r="F249" s="2" t="str">
        <f t="shared" si="32"/>
        <v xml:space="preserve"> </v>
      </c>
      <c r="G249" s="7" t="str">
        <f t="shared" si="33"/>
        <v xml:space="preserve"> </v>
      </c>
      <c r="H249" s="7" t="str">
        <f t="shared" si="34"/>
        <v xml:space="preserve"> </v>
      </c>
      <c r="I249" s="7" t="str">
        <f t="shared" si="35"/>
        <v xml:space="preserve"> </v>
      </c>
      <c r="K249" s="1">
        <f>IF(OR(E249&lt;0,E249=" "),+'Existing Bldg Comparison'!$C$17/$F$10,-E249+'Existing Bldg Comparison'!$C$17/$F$10-H249)</f>
        <v>40000</v>
      </c>
      <c r="L249" s="16">
        <f t="shared" si="36"/>
        <v>231</v>
      </c>
      <c r="M249" s="7">
        <f t="shared" si="37"/>
        <v>8555516.2156426013</v>
      </c>
      <c r="N249" s="9" t="str">
        <f>IF(AND(M249&gt;0,M248&lt;0),L249-((M249/'Existing Bldg Comparison'!$C$17))," ")</f>
        <v xml:space="preserve"> </v>
      </c>
    </row>
    <row r="250" spans="2:14" ht="20.100000000000001" customHeight="1" x14ac:dyDescent="0.25">
      <c r="B250" s="1"/>
      <c r="C250" s="2">
        <f t="shared" si="29"/>
        <v>0</v>
      </c>
      <c r="D250" s="7" t="str">
        <f t="shared" si="30"/>
        <v xml:space="preserve"> </v>
      </c>
      <c r="E250" s="2" t="str">
        <f t="shared" si="31"/>
        <v xml:space="preserve"> </v>
      </c>
      <c r="F250" s="2" t="str">
        <f t="shared" si="32"/>
        <v xml:space="preserve"> </v>
      </c>
      <c r="G250" s="7" t="str">
        <f t="shared" si="33"/>
        <v xml:space="preserve"> </v>
      </c>
      <c r="H250" s="7" t="str">
        <f t="shared" si="34"/>
        <v xml:space="preserve"> </v>
      </c>
      <c r="I250" s="7" t="str">
        <f t="shared" si="35"/>
        <v xml:space="preserve"> </v>
      </c>
      <c r="K250" s="1">
        <f>IF(OR(E250&lt;0,E250=" "),+'Existing Bldg Comparison'!$C$17/$F$10,-E250+'Existing Bldg Comparison'!$C$17/$F$10-H250)</f>
        <v>40000</v>
      </c>
      <c r="L250" s="16">
        <f t="shared" si="36"/>
        <v>232</v>
      </c>
      <c r="M250" s="7">
        <f t="shared" si="37"/>
        <v>8595516.2156426013</v>
      </c>
      <c r="N250" s="9" t="str">
        <f>IF(AND(M250&gt;0,M249&lt;0),L250-((M250/'Existing Bldg Comparison'!$C$17))," ")</f>
        <v xml:space="preserve"> </v>
      </c>
    </row>
    <row r="251" spans="2:14" ht="20.100000000000001" customHeight="1" x14ac:dyDescent="0.25">
      <c r="B251" s="1"/>
      <c r="C251" s="2">
        <f t="shared" si="29"/>
        <v>0</v>
      </c>
      <c r="D251" s="7" t="str">
        <f t="shared" si="30"/>
        <v xml:space="preserve"> </v>
      </c>
      <c r="E251" s="2" t="str">
        <f t="shared" si="31"/>
        <v xml:space="preserve"> </v>
      </c>
      <c r="F251" s="2" t="str">
        <f t="shared" si="32"/>
        <v xml:space="preserve"> </v>
      </c>
      <c r="G251" s="7" t="str">
        <f t="shared" si="33"/>
        <v xml:space="preserve"> </v>
      </c>
      <c r="H251" s="7" t="str">
        <f t="shared" si="34"/>
        <v xml:space="preserve"> </v>
      </c>
      <c r="I251" s="7" t="str">
        <f t="shared" si="35"/>
        <v xml:space="preserve"> </v>
      </c>
      <c r="K251" s="1">
        <f>IF(OR(E251&lt;0,E251=" "),+'Existing Bldg Comparison'!$C$17/$F$10,-E251+'Existing Bldg Comparison'!$C$17/$F$10-H251)</f>
        <v>40000</v>
      </c>
      <c r="L251" s="16">
        <f t="shared" si="36"/>
        <v>233</v>
      </c>
      <c r="M251" s="7">
        <f t="shared" si="37"/>
        <v>8635516.2156426013</v>
      </c>
      <c r="N251" s="9" t="str">
        <f>IF(AND(M251&gt;0,M250&lt;0),L251-((M251/'Existing Bldg Comparison'!$C$17))," ")</f>
        <v xml:space="preserve"> </v>
      </c>
    </row>
    <row r="252" spans="2:14" ht="20.100000000000001" customHeight="1" x14ac:dyDescent="0.25">
      <c r="B252" s="1"/>
      <c r="C252" s="2">
        <f t="shared" si="29"/>
        <v>0</v>
      </c>
      <c r="D252" s="7" t="str">
        <f t="shared" si="30"/>
        <v xml:space="preserve"> </v>
      </c>
      <c r="E252" s="2" t="str">
        <f t="shared" si="31"/>
        <v xml:space="preserve"> </v>
      </c>
      <c r="F252" s="2" t="str">
        <f t="shared" si="32"/>
        <v xml:space="preserve"> </v>
      </c>
      <c r="G252" s="7" t="str">
        <f t="shared" si="33"/>
        <v xml:space="preserve"> </v>
      </c>
      <c r="H252" s="7" t="str">
        <f t="shared" si="34"/>
        <v xml:space="preserve"> </v>
      </c>
      <c r="I252" s="7" t="str">
        <f t="shared" si="35"/>
        <v xml:space="preserve"> </v>
      </c>
      <c r="K252" s="1">
        <f>IF(OR(E252&lt;0,E252=" "),+'Existing Bldg Comparison'!$C$17/$F$10,-E252+'Existing Bldg Comparison'!$C$17/$F$10-H252)</f>
        <v>40000</v>
      </c>
      <c r="L252" s="16">
        <f t="shared" si="36"/>
        <v>234</v>
      </c>
      <c r="M252" s="7">
        <f t="shared" si="37"/>
        <v>8675516.2156426013</v>
      </c>
      <c r="N252" s="9" t="str">
        <f>IF(AND(M252&gt;0,M251&lt;0),L252-((M252/'Existing Bldg Comparison'!$C$17))," ")</f>
        <v xml:space="preserve"> </v>
      </c>
    </row>
    <row r="253" spans="2:14" ht="20.100000000000001" customHeight="1" x14ac:dyDescent="0.25">
      <c r="B253" s="1"/>
      <c r="C253" s="2">
        <f t="shared" si="29"/>
        <v>0</v>
      </c>
      <c r="D253" s="7" t="str">
        <f t="shared" si="30"/>
        <v xml:space="preserve"> </v>
      </c>
      <c r="E253" s="2" t="str">
        <f t="shared" si="31"/>
        <v xml:space="preserve"> </v>
      </c>
      <c r="F253" s="2" t="str">
        <f t="shared" si="32"/>
        <v xml:space="preserve"> </v>
      </c>
      <c r="G253" s="7" t="str">
        <f t="shared" si="33"/>
        <v xml:space="preserve"> </v>
      </c>
      <c r="H253" s="7" t="str">
        <f t="shared" si="34"/>
        <v xml:space="preserve"> </v>
      </c>
      <c r="I253" s="7" t="str">
        <f t="shared" si="35"/>
        <v xml:space="preserve"> </v>
      </c>
      <c r="K253" s="1">
        <f>IF(OR(E253&lt;0,E253=" "),+'Existing Bldg Comparison'!$C$17/$F$10,-E253+'Existing Bldg Comparison'!$C$17/$F$10-H253)</f>
        <v>40000</v>
      </c>
      <c r="L253" s="16">
        <f t="shared" si="36"/>
        <v>235</v>
      </c>
      <c r="M253" s="7">
        <f t="shared" si="37"/>
        <v>8715516.2156426013</v>
      </c>
      <c r="N253" s="9" t="str">
        <f>IF(AND(M253&gt;0,M252&lt;0),L253-((M253/'Existing Bldg Comparison'!$C$17))," ")</f>
        <v xml:space="preserve"> </v>
      </c>
    </row>
    <row r="254" spans="2:14" ht="20.100000000000001" customHeight="1" x14ac:dyDescent="0.25">
      <c r="B254" s="1"/>
      <c r="C254" s="2">
        <f t="shared" si="29"/>
        <v>0</v>
      </c>
      <c r="D254" s="7" t="str">
        <f t="shared" si="30"/>
        <v xml:space="preserve"> </v>
      </c>
      <c r="E254" s="2" t="str">
        <f t="shared" si="31"/>
        <v xml:space="preserve"> </v>
      </c>
      <c r="F254" s="2" t="str">
        <f t="shared" si="32"/>
        <v xml:space="preserve"> </v>
      </c>
      <c r="G254" s="7" t="str">
        <f t="shared" si="33"/>
        <v xml:space="preserve"> </v>
      </c>
      <c r="H254" s="7" t="str">
        <f t="shared" si="34"/>
        <v xml:space="preserve"> </v>
      </c>
      <c r="I254" s="7" t="str">
        <f t="shared" si="35"/>
        <v xml:space="preserve"> </v>
      </c>
      <c r="K254" s="1">
        <f>IF(OR(E254&lt;0,E254=" "),+'Existing Bldg Comparison'!$C$17/$F$10,-E254+'Existing Bldg Comparison'!$C$17/$F$10-H254)</f>
        <v>40000</v>
      </c>
      <c r="L254" s="16">
        <f t="shared" si="36"/>
        <v>236</v>
      </c>
      <c r="M254" s="7">
        <f t="shared" si="37"/>
        <v>8755516.2156426013</v>
      </c>
      <c r="N254" s="9" t="str">
        <f>IF(AND(M254&gt;0,M253&lt;0),L254-((M254/'Existing Bldg Comparison'!$C$17))," ")</f>
        <v xml:space="preserve"> </v>
      </c>
    </row>
    <row r="255" spans="2:14" ht="20.100000000000001" customHeight="1" x14ac:dyDescent="0.25">
      <c r="B255" s="1"/>
      <c r="C255" s="2">
        <f t="shared" si="29"/>
        <v>0</v>
      </c>
      <c r="D255" s="7" t="str">
        <f t="shared" si="30"/>
        <v xml:space="preserve"> </v>
      </c>
      <c r="E255" s="2" t="str">
        <f t="shared" si="31"/>
        <v xml:space="preserve"> </v>
      </c>
      <c r="F255" s="2" t="str">
        <f t="shared" si="32"/>
        <v xml:space="preserve"> </v>
      </c>
      <c r="G255" s="7" t="str">
        <f t="shared" si="33"/>
        <v xml:space="preserve"> </v>
      </c>
      <c r="H255" s="7" t="str">
        <f t="shared" si="34"/>
        <v xml:space="preserve"> </v>
      </c>
      <c r="I255" s="7" t="str">
        <f t="shared" si="35"/>
        <v xml:space="preserve"> </v>
      </c>
      <c r="K255" s="1">
        <f>IF(OR(E255&lt;0,E255=" "),+'Existing Bldg Comparison'!$C$17/$F$10,-E255+'Existing Bldg Comparison'!$C$17/$F$10-H255)</f>
        <v>40000</v>
      </c>
      <c r="L255" s="16">
        <f t="shared" si="36"/>
        <v>237</v>
      </c>
      <c r="M255" s="7">
        <f t="shared" si="37"/>
        <v>8795516.2156426013</v>
      </c>
      <c r="N255" s="9" t="str">
        <f>IF(AND(M255&gt;0,M254&lt;0),L255-((M255/'Existing Bldg Comparison'!$C$17))," ")</f>
        <v xml:space="preserve"> </v>
      </c>
    </row>
    <row r="256" spans="2:14" ht="20.100000000000001" customHeight="1" x14ac:dyDescent="0.25">
      <c r="B256" s="1"/>
      <c r="C256" s="2">
        <f t="shared" si="29"/>
        <v>0</v>
      </c>
      <c r="D256" s="7" t="str">
        <f t="shared" si="30"/>
        <v xml:space="preserve"> </v>
      </c>
      <c r="E256" s="2" t="str">
        <f t="shared" si="31"/>
        <v xml:space="preserve"> </v>
      </c>
      <c r="F256" s="2" t="str">
        <f t="shared" si="32"/>
        <v xml:space="preserve"> </v>
      </c>
      <c r="G256" s="7" t="str">
        <f t="shared" si="33"/>
        <v xml:space="preserve"> </v>
      </c>
      <c r="H256" s="7" t="str">
        <f t="shared" si="34"/>
        <v xml:space="preserve"> </v>
      </c>
      <c r="I256" s="7" t="str">
        <f t="shared" si="35"/>
        <v xml:space="preserve"> </v>
      </c>
      <c r="K256" s="1">
        <f>IF(OR(E256&lt;0,E256=" "),+'Existing Bldg Comparison'!$C$17/$F$10,-E256+'Existing Bldg Comparison'!$C$17/$F$10-H256)</f>
        <v>40000</v>
      </c>
      <c r="L256" s="16">
        <f t="shared" si="36"/>
        <v>238</v>
      </c>
      <c r="M256" s="7">
        <f t="shared" si="37"/>
        <v>8835516.2156426013</v>
      </c>
      <c r="N256" s="9" t="str">
        <f>IF(AND(M256&gt;0,M255&lt;0),L256-((M256/'Existing Bldg Comparison'!$C$17))," ")</f>
        <v xml:space="preserve"> </v>
      </c>
    </row>
    <row r="257" spans="2:14" ht="20.100000000000001" customHeight="1" x14ac:dyDescent="0.25">
      <c r="B257" s="1"/>
      <c r="C257" s="2">
        <f t="shared" si="29"/>
        <v>0</v>
      </c>
      <c r="D257" s="7" t="str">
        <f t="shared" si="30"/>
        <v xml:space="preserve"> </v>
      </c>
      <c r="E257" s="2" t="str">
        <f t="shared" si="31"/>
        <v xml:space="preserve"> </v>
      </c>
      <c r="F257" s="2" t="str">
        <f t="shared" si="32"/>
        <v xml:space="preserve"> </v>
      </c>
      <c r="G257" s="7" t="str">
        <f t="shared" si="33"/>
        <v xml:space="preserve"> </v>
      </c>
      <c r="H257" s="7" t="str">
        <f t="shared" si="34"/>
        <v xml:space="preserve"> </v>
      </c>
      <c r="I257" s="7" t="str">
        <f t="shared" si="35"/>
        <v xml:space="preserve"> </v>
      </c>
      <c r="K257" s="1">
        <f>IF(OR(E257&lt;0,E257=" "),+'Existing Bldg Comparison'!$C$17/$F$10,-E257+'Existing Bldg Comparison'!$C$17/$F$10-H257)</f>
        <v>40000</v>
      </c>
      <c r="L257" s="16">
        <f t="shared" si="36"/>
        <v>239</v>
      </c>
      <c r="M257" s="7">
        <f t="shared" si="37"/>
        <v>8875516.2156426013</v>
      </c>
      <c r="N257" s="9" t="str">
        <f>IF(AND(M257&gt;0,M256&lt;0),L257-((M257/'Existing Bldg Comparison'!$C$17))," ")</f>
        <v xml:space="preserve"> </v>
      </c>
    </row>
    <row r="258" spans="2:14" ht="20.100000000000001" customHeight="1" x14ac:dyDescent="0.25">
      <c r="B258" s="1"/>
      <c r="C258" s="2">
        <f t="shared" si="29"/>
        <v>0</v>
      </c>
      <c r="D258" s="7" t="str">
        <f t="shared" si="30"/>
        <v xml:space="preserve"> </v>
      </c>
      <c r="E258" s="2" t="str">
        <f t="shared" si="31"/>
        <v xml:space="preserve"> </v>
      </c>
      <c r="F258" s="2" t="str">
        <f t="shared" si="32"/>
        <v xml:space="preserve"> </v>
      </c>
      <c r="G258" s="7" t="str">
        <f t="shared" si="33"/>
        <v xml:space="preserve"> </v>
      </c>
      <c r="H258" s="7" t="str">
        <f t="shared" si="34"/>
        <v xml:space="preserve"> </v>
      </c>
      <c r="I258" s="7" t="str">
        <f t="shared" si="35"/>
        <v xml:space="preserve"> </v>
      </c>
      <c r="K258" s="1">
        <f>IF(OR(E258&lt;0,E258=" "),+'Existing Bldg Comparison'!$C$17/$F$10,-E258+'Existing Bldg Comparison'!$C$17/$F$10-H258)</f>
        <v>40000</v>
      </c>
      <c r="L258" s="16">
        <f t="shared" si="36"/>
        <v>240</v>
      </c>
      <c r="M258" s="7">
        <f t="shared" si="37"/>
        <v>8915516.2156426013</v>
      </c>
      <c r="N258" s="9" t="str">
        <f>IF(AND(M258&gt;0,M257&lt;0),L258-((M258/'Existing Bldg Comparison'!$C$17))," ")</f>
        <v xml:space="preserve"> </v>
      </c>
    </row>
    <row r="259" spans="2:14" ht="20.100000000000001" customHeight="1" x14ac:dyDescent="0.25">
      <c r="B259" s="1"/>
      <c r="C259" s="2">
        <f t="shared" si="29"/>
        <v>0</v>
      </c>
      <c r="D259" s="7" t="str">
        <f t="shared" si="30"/>
        <v xml:space="preserve"> </v>
      </c>
      <c r="E259" s="2" t="str">
        <f t="shared" si="31"/>
        <v xml:space="preserve"> </v>
      </c>
      <c r="F259" s="2" t="str">
        <f t="shared" si="32"/>
        <v xml:space="preserve"> </v>
      </c>
      <c r="G259" s="7" t="str">
        <f t="shared" si="33"/>
        <v xml:space="preserve"> </v>
      </c>
      <c r="H259" s="7" t="str">
        <f t="shared" si="34"/>
        <v xml:space="preserve"> </v>
      </c>
      <c r="I259" s="7" t="str">
        <f t="shared" si="35"/>
        <v xml:space="preserve"> </v>
      </c>
      <c r="K259" s="1">
        <f>IF(OR(E259&lt;0,E259=" "),+'Existing Bldg Comparison'!$C$17/$F$10,-E259+'Existing Bldg Comparison'!$C$17/$F$10-H259)</f>
        <v>40000</v>
      </c>
      <c r="L259" s="16">
        <f t="shared" si="36"/>
        <v>241</v>
      </c>
      <c r="M259" s="7">
        <f t="shared" si="37"/>
        <v>8955516.2156426013</v>
      </c>
      <c r="N259" s="9" t="str">
        <f>IF(AND(M259&gt;0,M258&lt;0),L259-((M259/'Existing Bldg Comparison'!$C$17))," ")</f>
        <v xml:space="preserve"> </v>
      </c>
    </row>
    <row r="260" spans="2:14" ht="20.100000000000001" customHeight="1" x14ac:dyDescent="0.25">
      <c r="B260" s="1"/>
      <c r="C260" s="2">
        <f t="shared" si="29"/>
        <v>0</v>
      </c>
      <c r="D260" s="7" t="str">
        <f t="shared" si="30"/>
        <v xml:space="preserve"> </v>
      </c>
      <c r="E260" s="2" t="str">
        <f t="shared" si="31"/>
        <v xml:space="preserve"> </v>
      </c>
      <c r="F260" s="2" t="str">
        <f t="shared" si="32"/>
        <v xml:space="preserve"> </v>
      </c>
      <c r="G260" s="7" t="str">
        <f t="shared" si="33"/>
        <v xml:space="preserve"> </v>
      </c>
      <c r="H260" s="7" t="str">
        <f t="shared" si="34"/>
        <v xml:space="preserve"> </v>
      </c>
      <c r="I260" s="7" t="str">
        <f t="shared" si="35"/>
        <v xml:space="preserve"> </v>
      </c>
      <c r="K260" s="1">
        <f>IF(OR(E260&lt;0,E260=" "),+'Existing Bldg Comparison'!$C$17/$F$10,-E260+'Existing Bldg Comparison'!$C$17/$F$10-H260)</f>
        <v>40000</v>
      </c>
      <c r="L260" s="16">
        <f t="shared" si="36"/>
        <v>242</v>
      </c>
      <c r="M260" s="7">
        <f t="shared" si="37"/>
        <v>8995516.2156426013</v>
      </c>
      <c r="N260" s="9" t="str">
        <f>IF(AND(M260&gt;0,M259&lt;0),L260-((M260/'Existing Bldg Comparison'!$C$17))," ")</f>
        <v xml:space="preserve"> </v>
      </c>
    </row>
    <row r="261" spans="2:14" ht="20.100000000000001" customHeight="1" x14ac:dyDescent="0.25">
      <c r="B261" s="1"/>
      <c r="C261" s="2">
        <f t="shared" si="29"/>
        <v>0</v>
      </c>
      <c r="D261" s="7" t="str">
        <f t="shared" si="30"/>
        <v xml:space="preserve"> </v>
      </c>
      <c r="E261" s="2" t="str">
        <f t="shared" si="31"/>
        <v xml:space="preserve"> </v>
      </c>
      <c r="F261" s="2" t="str">
        <f t="shared" si="32"/>
        <v xml:space="preserve"> </v>
      </c>
      <c r="G261" s="7" t="str">
        <f t="shared" si="33"/>
        <v xml:space="preserve"> </v>
      </c>
      <c r="H261" s="7" t="str">
        <f t="shared" si="34"/>
        <v xml:space="preserve"> </v>
      </c>
      <c r="I261" s="7" t="str">
        <f t="shared" si="35"/>
        <v xml:space="preserve"> </v>
      </c>
      <c r="K261" s="1">
        <f>IF(OR(E261&lt;0,E261=" "),+'Existing Bldg Comparison'!$C$17/$F$10,-E261+'Existing Bldg Comparison'!$C$17/$F$10-H261)</f>
        <v>40000</v>
      </c>
      <c r="L261" s="16">
        <f t="shared" si="36"/>
        <v>243</v>
      </c>
      <c r="M261" s="7">
        <f t="shared" si="37"/>
        <v>9035516.2156426013</v>
      </c>
      <c r="N261" s="9" t="str">
        <f>IF(AND(M261&gt;0,M260&lt;0),L261-((M261/'Existing Bldg Comparison'!$C$17))," ")</f>
        <v xml:space="preserve"> </v>
      </c>
    </row>
    <row r="262" spans="2:14" ht="20.100000000000001" customHeight="1" x14ac:dyDescent="0.25">
      <c r="B262" s="1"/>
      <c r="C262" s="2">
        <f t="shared" si="29"/>
        <v>0</v>
      </c>
      <c r="D262" s="7" t="str">
        <f t="shared" si="30"/>
        <v xml:space="preserve"> </v>
      </c>
      <c r="E262" s="2" t="str">
        <f t="shared" si="31"/>
        <v xml:space="preserve"> </v>
      </c>
      <c r="F262" s="2" t="str">
        <f t="shared" si="32"/>
        <v xml:space="preserve"> </v>
      </c>
      <c r="G262" s="7" t="str">
        <f t="shared" si="33"/>
        <v xml:space="preserve"> </v>
      </c>
      <c r="H262" s="7" t="str">
        <f t="shared" si="34"/>
        <v xml:space="preserve"> </v>
      </c>
      <c r="I262" s="7" t="str">
        <f t="shared" si="35"/>
        <v xml:space="preserve"> </v>
      </c>
      <c r="K262" s="1">
        <f>IF(OR(E262&lt;0,E262=" "),+'Existing Bldg Comparison'!$C$17/$F$10,-E262+'Existing Bldg Comparison'!$C$17/$F$10-H262)</f>
        <v>40000</v>
      </c>
      <c r="L262" s="16">
        <f t="shared" si="36"/>
        <v>244</v>
      </c>
      <c r="M262" s="7">
        <f t="shared" si="37"/>
        <v>9075516.2156426013</v>
      </c>
      <c r="N262" s="9" t="str">
        <f>IF(AND(M262&gt;0,M261&lt;0),L262-((M262/'Existing Bldg Comparison'!$C$17))," ")</f>
        <v xml:space="preserve"> </v>
      </c>
    </row>
    <row r="263" spans="2:14" ht="20.100000000000001" customHeight="1" x14ac:dyDescent="0.25">
      <c r="B263" s="1"/>
      <c r="C263" s="2">
        <f t="shared" si="29"/>
        <v>0</v>
      </c>
      <c r="D263" s="7" t="str">
        <f t="shared" si="30"/>
        <v xml:space="preserve"> </v>
      </c>
      <c r="E263" s="2" t="str">
        <f t="shared" si="31"/>
        <v xml:space="preserve"> </v>
      </c>
      <c r="F263" s="2" t="str">
        <f t="shared" si="32"/>
        <v xml:space="preserve"> </v>
      </c>
      <c r="G263" s="7" t="str">
        <f t="shared" si="33"/>
        <v xml:space="preserve"> </v>
      </c>
      <c r="H263" s="7" t="str">
        <f t="shared" si="34"/>
        <v xml:space="preserve"> </v>
      </c>
      <c r="I263" s="7" t="str">
        <f t="shared" si="35"/>
        <v xml:space="preserve"> </v>
      </c>
      <c r="K263" s="1">
        <f>IF(OR(E263&lt;0,E263=" "),+'Existing Bldg Comparison'!$C$17/$F$10,-E263+'Existing Bldg Comparison'!$C$17/$F$10-H263)</f>
        <v>40000</v>
      </c>
      <c r="L263" s="16">
        <f t="shared" si="36"/>
        <v>245</v>
      </c>
      <c r="M263" s="7">
        <f t="shared" si="37"/>
        <v>9115516.2156426013</v>
      </c>
      <c r="N263" s="9" t="str">
        <f>IF(AND(M263&gt;0,M262&lt;0),L263-((M263/'Existing Bldg Comparison'!$C$17))," ")</f>
        <v xml:space="preserve"> </v>
      </c>
    </row>
    <row r="264" spans="2:14" ht="20.100000000000001" customHeight="1" x14ac:dyDescent="0.25">
      <c r="B264" s="1"/>
      <c r="C264" s="2">
        <f t="shared" si="29"/>
        <v>0</v>
      </c>
      <c r="D264" s="7" t="str">
        <f t="shared" si="30"/>
        <v xml:space="preserve"> </v>
      </c>
      <c r="E264" s="2" t="str">
        <f t="shared" si="31"/>
        <v xml:space="preserve"> </v>
      </c>
      <c r="F264" s="2" t="str">
        <f t="shared" si="32"/>
        <v xml:space="preserve"> </v>
      </c>
      <c r="G264" s="7" t="str">
        <f t="shared" si="33"/>
        <v xml:space="preserve"> </v>
      </c>
      <c r="H264" s="7" t="str">
        <f t="shared" si="34"/>
        <v xml:space="preserve"> </v>
      </c>
      <c r="I264" s="7" t="str">
        <f t="shared" si="35"/>
        <v xml:space="preserve"> </v>
      </c>
      <c r="K264" s="1">
        <f>IF(OR(E264&lt;0,E264=" "),+'Existing Bldg Comparison'!$C$17/$F$10,-E264+'Existing Bldg Comparison'!$C$17/$F$10-H264)</f>
        <v>40000</v>
      </c>
      <c r="L264" s="16">
        <f t="shared" si="36"/>
        <v>246</v>
      </c>
      <c r="M264" s="7">
        <f t="shared" si="37"/>
        <v>9155516.2156426013</v>
      </c>
      <c r="N264" s="9" t="str">
        <f>IF(AND(M264&gt;0,M263&lt;0),L264-((M264/'Existing Bldg Comparison'!$C$17))," ")</f>
        <v xml:space="preserve"> </v>
      </c>
    </row>
    <row r="265" spans="2:14" ht="20.100000000000001" customHeight="1" x14ac:dyDescent="0.25">
      <c r="B265" s="1"/>
      <c r="C265" s="2">
        <f t="shared" si="29"/>
        <v>0</v>
      </c>
      <c r="D265" s="7" t="str">
        <f t="shared" si="30"/>
        <v xml:space="preserve"> </v>
      </c>
      <c r="E265" s="2" t="str">
        <f t="shared" si="31"/>
        <v xml:space="preserve"> </v>
      </c>
      <c r="F265" s="2" t="str">
        <f t="shared" si="32"/>
        <v xml:space="preserve"> </v>
      </c>
      <c r="G265" s="7" t="str">
        <f t="shared" si="33"/>
        <v xml:space="preserve"> </v>
      </c>
      <c r="H265" s="7" t="str">
        <f t="shared" si="34"/>
        <v xml:space="preserve"> </v>
      </c>
      <c r="I265" s="7" t="str">
        <f t="shared" si="35"/>
        <v xml:space="preserve"> </v>
      </c>
      <c r="K265" s="1">
        <f>IF(OR(E265&lt;0,E265=" "),+'Existing Bldg Comparison'!$C$17/$F$10,-E265+'Existing Bldg Comparison'!$C$17/$F$10-H265)</f>
        <v>40000</v>
      </c>
      <c r="L265" s="16">
        <f t="shared" si="36"/>
        <v>247</v>
      </c>
      <c r="M265" s="7">
        <f t="shared" si="37"/>
        <v>9195516.2156426013</v>
      </c>
      <c r="N265" s="9" t="str">
        <f>IF(AND(M265&gt;0,M264&lt;0),L265-((M265/'Existing Bldg Comparison'!$C$17))," ")</f>
        <v xml:space="preserve"> </v>
      </c>
    </row>
    <row r="266" spans="2:14" ht="20.100000000000001" customHeight="1" x14ac:dyDescent="0.25">
      <c r="B266" s="1"/>
      <c r="C266" s="2">
        <f t="shared" si="29"/>
        <v>0</v>
      </c>
      <c r="D266" s="7" t="str">
        <f t="shared" si="30"/>
        <v xml:space="preserve"> </v>
      </c>
      <c r="E266" s="2" t="str">
        <f t="shared" si="31"/>
        <v xml:space="preserve"> </v>
      </c>
      <c r="F266" s="2" t="str">
        <f t="shared" si="32"/>
        <v xml:space="preserve"> </v>
      </c>
      <c r="G266" s="7" t="str">
        <f t="shared" si="33"/>
        <v xml:space="preserve"> </v>
      </c>
      <c r="H266" s="7" t="str">
        <f t="shared" si="34"/>
        <v xml:space="preserve"> </v>
      </c>
      <c r="I266" s="7" t="str">
        <f t="shared" si="35"/>
        <v xml:space="preserve"> </v>
      </c>
      <c r="K266" s="1">
        <f>IF(OR(E266&lt;0,E266=" "),+'Existing Bldg Comparison'!$C$17/$F$10,-E266+'Existing Bldg Comparison'!$C$17/$F$10-H266)</f>
        <v>40000</v>
      </c>
      <c r="L266" s="16">
        <f t="shared" si="36"/>
        <v>248</v>
      </c>
      <c r="M266" s="7">
        <f t="shared" si="37"/>
        <v>9235516.2156426013</v>
      </c>
      <c r="N266" s="9" t="str">
        <f>IF(AND(M266&gt;0,M265&lt;0),L266-((M266/'Existing Bldg Comparison'!$C$17))," ")</f>
        <v xml:space="preserve"> </v>
      </c>
    </row>
    <row r="267" spans="2:14" ht="20.100000000000001" customHeight="1" x14ac:dyDescent="0.25">
      <c r="B267" s="1"/>
      <c r="C267" s="2">
        <f t="shared" si="29"/>
        <v>0</v>
      </c>
      <c r="D267" s="7" t="str">
        <f t="shared" si="30"/>
        <v xml:space="preserve"> </v>
      </c>
      <c r="E267" s="2" t="str">
        <f t="shared" si="31"/>
        <v xml:space="preserve"> </v>
      </c>
      <c r="F267" s="2" t="str">
        <f t="shared" si="32"/>
        <v xml:space="preserve"> </v>
      </c>
      <c r="G267" s="7" t="str">
        <f t="shared" si="33"/>
        <v xml:space="preserve"> </v>
      </c>
      <c r="H267" s="7" t="str">
        <f t="shared" si="34"/>
        <v xml:space="preserve"> </v>
      </c>
      <c r="I267" s="7" t="str">
        <f t="shared" si="35"/>
        <v xml:space="preserve"> </v>
      </c>
      <c r="K267" s="1">
        <f>IF(OR(E267&lt;0,E267=" "),+'Existing Bldg Comparison'!$C$17/$F$10,-E267+'Existing Bldg Comparison'!$C$17/$F$10-H267)</f>
        <v>40000</v>
      </c>
      <c r="L267" s="16">
        <f t="shared" si="36"/>
        <v>249</v>
      </c>
      <c r="M267" s="7">
        <f t="shared" si="37"/>
        <v>9275516.2156426013</v>
      </c>
      <c r="N267" s="9" t="str">
        <f>IF(AND(M267&gt;0,M266&lt;0),L267-((M267/'Existing Bldg Comparison'!$C$17))," ")</f>
        <v xml:space="preserve"> </v>
      </c>
    </row>
    <row r="268" spans="2:14" ht="20.100000000000001" customHeight="1" x14ac:dyDescent="0.25">
      <c r="B268" s="1"/>
      <c r="C268" s="2">
        <f t="shared" si="29"/>
        <v>0</v>
      </c>
      <c r="D268" s="7" t="str">
        <f t="shared" si="30"/>
        <v xml:space="preserve"> </v>
      </c>
      <c r="E268" s="2" t="str">
        <f t="shared" si="31"/>
        <v xml:space="preserve"> </v>
      </c>
      <c r="F268" s="2" t="str">
        <f t="shared" si="32"/>
        <v xml:space="preserve"> </v>
      </c>
      <c r="G268" s="7" t="str">
        <f t="shared" si="33"/>
        <v xml:space="preserve"> </v>
      </c>
      <c r="H268" s="7" t="str">
        <f t="shared" si="34"/>
        <v xml:space="preserve"> </v>
      </c>
      <c r="I268" s="7" t="str">
        <f t="shared" si="35"/>
        <v xml:space="preserve"> </v>
      </c>
      <c r="K268" s="1">
        <f>IF(OR(E268&lt;0,E268=" "),+'Existing Bldg Comparison'!$C$17/$F$10,-E268+'Existing Bldg Comparison'!$C$17/$F$10-H268)</f>
        <v>40000</v>
      </c>
      <c r="L268" s="16">
        <f t="shared" si="36"/>
        <v>250</v>
      </c>
      <c r="M268" s="7">
        <f t="shared" si="37"/>
        <v>9315516.2156426013</v>
      </c>
      <c r="N268" s="9" t="str">
        <f>IF(AND(M268&gt;0,M267&lt;0),L268-((M268/'Existing Bldg Comparison'!$C$17))," ")</f>
        <v xml:space="preserve"> </v>
      </c>
    </row>
    <row r="269" spans="2:14" ht="20.100000000000001" customHeight="1" x14ac:dyDescent="0.25">
      <c r="B269" s="1"/>
      <c r="C269" s="2">
        <f t="shared" si="29"/>
        <v>0</v>
      </c>
      <c r="D269" s="7" t="str">
        <f t="shared" si="30"/>
        <v xml:space="preserve"> </v>
      </c>
      <c r="E269" s="2" t="str">
        <f t="shared" si="31"/>
        <v xml:space="preserve"> </v>
      </c>
      <c r="F269" s="2" t="str">
        <f t="shared" si="32"/>
        <v xml:space="preserve"> </v>
      </c>
      <c r="G269" s="7" t="str">
        <f t="shared" si="33"/>
        <v xml:space="preserve"> </v>
      </c>
      <c r="H269" s="7" t="str">
        <f t="shared" si="34"/>
        <v xml:space="preserve"> </v>
      </c>
      <c r="I269" s="7" t="str">
        <f t="shared" si="35"/>
        <v xml:space="preserve"> </v>
      </c>
      <c r="K269" s="1">
        <f>IF(OR(E269&lt;0,E269=" "),+'Existing Bldg Comparison'!$C$17/$F$10,-E269+'Existing Bldg Comparison'!$C$17/$F$10-H269)</f>
        <v>40000</v>
      </c>
      <c r="L269" s="16">
        <f t="shared" si="36"/>
        <v>251</v>
      </c>
      <c r="M269" s="7">
        <f t="shared" si="37"/>
        <v>9355516.2156426013</v>
      </c>
      <c r="N269" s="9" t="str">
        <f>IF(AND(M269&gt;0,M268&lt;0),L269-((M269/'Existing Bldg Comparison'!$C$17))," ")</f>
        <v xml:space="preserve"> </v>
      </c>
    </row>
    <row r="270" spans="2:14" ht="20.100000000000001" customHeight="1" x14ac:dyDescent="0.25">
      <c r="B270" s="1"/>
      <c r="C270" s="2">
        <f t="shared" si="29"/>
        <v>0</v>
      </c>
      <c r="D270" s="7" t="str">
        <f t="shared" si="30"/>
        <v xml:space="preserve"> </v>
      </c>
      <c r="E270" s="2" t="str">
        <f t="shared" si="31"/>
        <v xml:space="preserve"> </v>
      </c>
      <c r="F270" s="2" t="str">
        <f t="shared" si="32"/>
        <v xml:space="preserve"> </v>
      </c>
      <c r="G270" s="7" t="str">
        <f t="shared" si="33"/>
        <v xml:space="preserve"> </v>
      </c>
      <c r="H270" s="7" t="str">
        <f t="shared" si="34"/>
        <v xml:space="preserve"> </v>
      </c>
      <c r="I270" s="7" t="str">
        <f t="shared" si="35"/>
        <v xml:space="preserve"> </v>
      </c>
      <c r="K270" s="1">
        <f>IF(OR(E270&lt;0,E270=" "),+'Existing Bldg Comparison'!$C$17/$F$10,-E270+'Existing Bldg Comparison'!$C$17/$F$10-H270)</f>
        <v>40000</v>
      </c>
      <c r="L270" s="16">
        <f t="shared" si="36"/>
        <v>252</v>
      </c>
      <c r="M270" s="7">
        <f t="shared" si="37"/>
        <v>9395516.2156426013</v>
      </c>
      <c r="N270" s="9" t="str">
        <f>IF(AND(M270&gt;0,M269&lt;0),L270-((M270/'Existing Bldg Comparison'!$C$17))," ")</f>
        <v xml:space="preserve"> </v>
      </c>
    </row>
    <row r="271" spans="2:14" ht="20.100000000000001" customHeight="1" x14ac:dyDescent="0.25">
      <c r="B271" s="1"/>
      <c r="C271" s="2">
        <f t="shared" si="29"/>
        <v>0</v>
      </c>
      <c r="D271" s="7" t="str">
        <f t="shared" si="30"/>
        <v xml:space="preserve"> </v>
      </c>
      <c r="E271" s="2" t="str">
        <f t="shared" si="31"/>
        <v xml:space="preserve"> </v>
      </c>
      <c r="F271" s="2" t="str">
        <f t="shared" si="32"/>
        <v xml:space="preserve"> </v>
      </c>
      <c r="G271" s="7" t="str">
        <f t="shared" si="33"/>
        <v xml:space="preserve"> </v>
      </c>
      <c r="H271" s="7" t="str">
        <f t="shared" si="34"/>
        <v xml:space="preserve"> </v>
      </c>
      <c r="I271" s="7" t="str">
        <f t="shared" si="35"/>
        <v xml:space="preserve"> </v>
      </c>
      <c r="K271" s="1">
        <f>IF(OR(E271&lt;0,E271=" "),+'Existing Bldg Comparison'!$C$17/$F$10,-E271+'Existing Bldg Comparison'!$C$17/$F$10-H271)</f>
        <v>40000</v>
      </c>
      <c r="L271" s="16">
        <f t="shared" si="36"/>
        <v>253</v>
      </c>
      <c r="M271" s="7">
        <f t="shared" si="37"/>
        <v>9435516.2156426013</v>
      </c>
      <c r="N271" s="9" t="str">
        <f>IF(AND(M271&gt;0,M270&lt;0),L271-((M271/'Existing Bldg Comparison'!$C$17))," ")</f>
        <v xml:space="preserve"> </v>
      </c>
    </row>
    <row r="272" spans="2:14" ht="20.100000000000001" customHeight="1" x14ac:dyDescent="0.25">
      <c r="B272" s="1"/>
      <c r="C272" s="2">
        <f t="shared" si="29"/>
        <v>0</v>
      </c>
      <c r="D272" s="7" t="str">
        <f t="shared" si="30"/>
        <v xml:space="preserve"> </v>
      </c>
      <c r="E272" s="2" t="str">
        <f t="shared" si="31"/>
        <v xml:space="preserve"> </v>
      </c>
      <c r="F272" s="2" t="str">
        <f t="shared" si="32"/>
        <v xml:space="preserve"> </v>
      </c>
      <c r="G272" s="7" t="str">
        <f t="shared" si="33"/>
        <v xml:space="preserve"> </v>
      </c>
      <c r="H272" s="7" t="str">
        <f t="shared" si="34"/>
        <v xml:space="preserve"> </v>
      </c>
      <c r="I272" s="7" t="str">
        <f t="shared" si="35"/>
        <v xml:space="preserve"> </v>
      </c>
      <c r="K272" s="1">
        <f>IF(OR(E272&lt;0,E272=" "),+'Existing Bldg Comparison'!$C$17/$F$10,-E272+'Existing Bldg Comparison'!$C$17/$F$10-H272)</f>
        <v>40000</v>
      </c>
      <c r="L272" s="16">
        <f t="shared" si="36"/>
        <v>254</v>
      </c>
      <c r="M272" s="7">
        <f t="shared" si="37"/>
        <v>9475516.2156426013</v>
      </c>
      <c r="N272" s="9" t="str">
        <f>IF(AND(M272&gt;0,M271&lt;0),L272-((M272/'Existing Bldg Comparison'!$C$17))," ")</f>
        <v xml:space="preserve"> </v>
      </c>
    </row>
    <row r="273" spans="2:14" ht="20.100000000000001" customHeight="1" x14ac:dyDescent="0.25">
      <c r="B273" s="1"/>
      <c r="C273" s="2">
        <f t="shared" si="29"/>
        <v>0</v>
      </c>
      <c r="D273" s="7" t="str">
        <f t="shared" si="30"/>
        <v xml:space="preserve"> </v>
      </c>
      <c r="E273" s="2" t="str">
        <f t="shared" si="31"/>
        <v xml:space="preserve"> </v>
      </c>
      <c r="F273" s="2" t="str">
        <f t="shared" si="32"/>
        <v xml:space="preserve"> </v>
      </c>
      <c r="G273" s="7" t="str">
        <f t="shared" si="33"/>
        <v xml:space="preserve"> </v>
      </c>
      <c r="H273" s="7" t="str">
        <f t="shared" si="34"/>
        <v xml:space="preserve"> </v>
      </c>
      <c r="I273" s="7" t="str">
        <f t="shared" si="35"/>
        <v xml:space="preserve"> </v>
      </c>
      <c r="K273" s="1">
        <f>IF(OR(E273&lt;0,E273=" "),+'Existing Bldg Comparison'!$C$17/$F$10,-E273+'Existing Bldg Comparison'!$C$17/$F$10-H273)</f>
        <v>40000</v>
      </c>
      <c r="L273" s="16">
        <f t="shared" si="36"/>
        <v>255</v>
      </c>
      <c r="M273" s="7">
        <f t="shared" si="37"/>
        <v>9515516.2156426013</v>
      </c>
      <c r="N273" s="9" t="str">
        <f>IF(AND(M273&gt;0,M272&lt;0),L273-((M273/'Existing Bldg Comparison'!$C$17))," ")</f>
        <v xml:space="preserve"> </v>
      </c>
    </row>
    <row r="274" spans="2:14" ht="20.100000000000001" customHeight="1" x14ac:dyDescent="0.25">
      <c r="B274" s="1"/>
      <c r="C274" s="2">
        <f t="shared" si="29"/>
        <v>0</v>
      </c>
      <c r="D274" s="7" t="str">
        <f t="shared" si="30"/>
        <v xml:space="preserve"> </v>
      </c>
      <c r="E274" s="2" t="str">
        <f t="shared" si="31"/>
        <v xml:space="preserve"> </v>
      </c>
      <c r="F274" s="2" t="str">
        <f t="shared" si="32"/>
        <v xml:space="preserve"> </v>
      </c>
      <c r="G274" s="7" t="str">
        <f t="shared" si="33"/>
        <v xml:space="preserve"> </v>
      </c>
      <c r="H274" s="7" t="str">
        <f t="shared" si="34"/>
        <v xml:space="preserve"> </v>
      </c>
      <c r="I274" s="7" t="str">
        <f t="shared" si="35"/>
        <v xml:space="preserve"> </v>
      </c>
      <c r="K274" s="1">
        <f>IF(OR(E274&lt;0,E274=" "),+'Existing Bldg Comparison'!$C$17/$F$10,-E274+'Existing Bldg Comparison'!$C$17/$F$10-H274)</f>
        <v>40000</v>
      </c>
      <c r="L274" s="16">
        <f t="shared" si="36"/>
        <v>256</v>
      </c>
      <c r="M274" s="7">
        <f t="shared" si="37"/>
        <v>9555516.2156426013</v>
      </c>
      <c r="N274" s="9" t="str">
        <f>IF(AND(M274&gt;0,M273&lt;0),L274-((M274/'Existing Bldg Comparison'!$C$17))," ")</f>
        <v xml:space="preserve"> </v>
      </c>
    </row>
    <row r="275" spans="2:14" ht="20.100000000000001" customHeight="1" x14ac:dyDescent="0.25">
      <c r="B275" s="1"/>
      <c r="C275" s="2">
        <f t="shared" si="29"/>
        <v>0</v>
      </c>
      <c r="D275" s="7" t="str">
        <f t="shared" si="30"/>
        <v xml:space="preserve"> </v>
      </c>
      <c r="E275" s="2" t="str">
        <f t="shared" si="31"/>
        <v xml:space="preserve"> </v>
      </c>
      <c r="F275" s="2" t="str">
        <f t="shared" si="32"/>
        <v xml:space="preserve"> </v>
      </c>
      <c r="G275" s="7" t="str">
        <f t="shared" si="33"/>
        <v xml:space="preserve"> </v>
      </c>
      <c r="H275" s="7" t="str">
        <f t="shared" si="34"/>
        <v xml:space="preserve"> </v>
      </c>
      <c r="I275" s="7" t="str">
        <f t="shared" si="35"/>
        <v xml:space="preserve"> </v>
      </c>
      <c r="K275" s="1">
        <f>IF(OR(E275&lt;0,E275=" "),+'Existing Bldg Comparison'!$C$17/$F$10,-E275+'Existing Bldg Comparison'!$C$17/$F$10-H275)</f>
        <v>40000</v>
      </c>
      <c r="L275" s="16">
        <f t="shared" si="36"/>
        <v>257</v>
      </c>
      <c r="M275" s="7">
        <f t="shared" si="37"/>
        <v>9595516.2156426013</v>
      </c>
      <c r="N275" s="9" t="str">
        <f>IF(AND(M275&gt;0,M274&lt;0),L275-((M275/'Existing Bldg Comparison'!$C$17))," ")</f>
        <v xml:space="preserve"> </v>
      </c>
    </row>
    <row r="276" spans="2:14" ht="20.100000000000001" customHeight="1" x14ac:dyDescent="0.25">
      <c r="B276" s="1"/>
      <c r="C276" s="2">
        <f t="shared" ref="C276:C339" si="38">IF(OR(C275+1&gt;$F$7*$F$10,C275=0),0,C275+1)</f>
        <v>0</v>
      </c>
      <c r="D276" s="7" t="str">
        <f t="shared" ref="D276:D339" si="39">IF(C276=0," ",+I275)</f>
        <v xml:space="preserve"> </v>
      </c>
      <c r="E276" s="2" t="str">
        <f t="shared" ref="E276:E339" si="40">IF(C276=0," ",+E275)</f>
        <v xml:space="preserve"> </v>
      </c>
      <c r="F276" s="2" t="str">
        <f t="shared" ref="F276:F339" si="41">IF(C276=0," ",D276*($F$3/$F$10))</f>
        <v xml:space="preserve"> </v>
      </c>
      <c r="G276" s="7" t="str">
        <f t="shared" ref="G276:G339" si="42">IF(C276=0," ",E276-F276)</f>
        <v xml:space="preserve"> </v>
      </c>
      <c r="H276" s="7" t="str">
        <f t="shared" ref="H276:H339" si="43">IF(C276=0," ",IF(C276=$F$7*$F$10,I275-G276,0))</f>
        <v xml:space="preserve"> </v>
      </c>
      <c r="I276" s="7" t="str">
        <f t="shared" ref="I276:I339" si="44">IF(C276=0," ",D276-G276-H276)</f>
        <v xml:space="preserve"> </v>
      </c>
      <c r="K276" s="1">
        <f>IF(OR(E276&lt;0,E276=" "),+'Existing Bldg Comparison'!$C$17/$F$10,-E276+'Existing Bldg Comparison'!$C$17/$F$10-H276)</f>
        <v>40000</v>
      </c>
      <c r="L276" s="16">
        <f t="shared" ref="L276:L339" si="45">L275+(1/$F$10)</f>
        <v>258</v>
      </c>
      <c r="M276" s="7">
        <f t="shared" ref="M276:M339" si="46">M275+K276</f>
        <v>9635516.2156426013</v>
      </c>
      <c r="N276" s="9" t="str">
        <f>IF(AND(M276&gt;0,M275&lt;0),L276-((M276/'Existing Bldg Comparison'!$C$17))," ")</f>
        <v xml:space="preserve"> </v>
      </c>
    </row>
    <row r="277" spans="2:14" ht="20.100000000000001" customHeight="1" x14ac:dyDescent="0.25">
      <c r="B277" s="1"/>
      <c r="C277" s="2">
        <f t="shared" si="38"/>
        <v>0</v>
      </c>
      <c r="D277" s="7" t="str">
        <f t="shared" si="39"/>
        <v xml:space="preserve"> </v>
      </c>
      <c r="E277" s="2" t="str">
        <f t="shared" si="40"/>
        <v xml:space="preserve"> </v>
      </c>
      <c r="F277" s="2" t="str">
        <f t="shared" si="41"/>
        <v xml:space="preserve"> </v>
      </c>
      <c r="G277" s="7" t="str">
        <f t="shared" si="42"/>
        <v xml:space="preserve"> </v>
      </c>
      <c r="H277" s="7" t="str">
        <f t="shared" si="43"/>
        <v xml:space="preserve"> </v>
      </c>
      <c r="I277" s="7" t="str">
        <f t="shared" si="44"/>
        <v xml:space="preserve"> </v>
      </c>
      <c r="K277" s="1">
        <f>IF(OR(E277&lt;0,E277=" "),+'Existing Bldg Comparison'!$C$17/$F$10,-E277+'Existing Bldg Comparison'!$C$17/$F$10-H277)</f>
        <v>40000</v>
      </c>
      <c r="L277" s="16">
        <f t="shared" si="45"/>
        <v>259</v>
      </c>
      <c r="M277" s="7">
        <f t="shared" si="46"/>
        <v>9675516.2156426013</v>
      </c>
      <c r="N277" s="9" t="str">
        <f>IF(AND(M277&gt;0,M276&lt;0),L277-((M277/'Existing Bldg Comparison'!$C$17))," ")</f>
        <v xml:space="preserve"> </v>
      </c>
    </row>
    <row r="278" spans="2:14" ht="20.100000000000001" customHeight="1" x14ac:dyDescent="0.25">
      <c r="B278" s="1"/>
      <c r="C278" s="2">
        <f t="shared" si="38"/>
        <v>0</v>
      </c>
      <c r="D278" s="7" t="str">
        <f t="shared" si="39"/>
        <v xml:space="preserve"> </v>
      </c>
      <c r="E278" s="2" t="str">
        <f t="shared" si="40"/>
        <v xml:space="preserve"> </v>
      </c>
      <c r="F278" s="2" t="str">
        <f t="shared" si="41"/>
        <v xml:space="preserve"> </v>
      </c>
      <c r="G278" s="7" t="str">
        <f t="shared" si="42"/>
        <v xml:space="preserve"> </v>
      </c>
      <c r="H278" s="7" t="str">
        <f t="shared" si="43"/>
        <v xml:space="preserve"> </v>
      </c>
      <c r="I278" s="7" t="str">
        <f t="shared" si="44"/>
        <v xml:space="preserve"> </v>
      </c>
      <c r="K278" s="1">
        <f>IF(OR(E278&lt;0,E278=" "),+'Existing Bldg Comparison'!$C$17/$F$10,-E278+'Existing Bldg Comparison'!$C$17/$F$10-H278)</f>
        <v>40000</v>
      </c>
      <c r="L278" s="16">
        <f t="shared" si="45"/>
        <v>260</v>
      </c>
      <c r="M278" s="7">
        <f t="shared" si="46"/>
        <v>9715516.2156426013</v>
      </c>
      <c r="N278" s="9" t="str">
        <f>IF(AND(M278&gt;0,M277&lt;0),L278-((M278/'Existing Bldg Comparison'!$C$17))," ")</f>
        <v xml:space="preserve"> </v>
      </c>
    </row>
    <row r="279" spans="2:14" ht="20.100000000000001" customHeight="1" x14ac:dyDescent="0.25">
      <c r="B279" s="1"/>
      <c r="C279" s="2">
        <f t="shared" si="38"/>
        <v>0</v>
      </c>
      <c r="D279" s="7" t="str">
        <f t="shared" si="39"/>
        <v xml:space="preserve"> </v>
      </c>
      <c r="E279" s="2" t="str">
        <f t="shared" si="40"/>
        <v xml:space="preserve"> </v>
      </c>
      <c r="F279" s="2" t="str">
        <f t="shared" si="41"/>
        <v xml:space="preserve"> </v>
      </c>
      <c r="G279" s="7" t="str">
        <f t="shared" si="42"/>
        <v xml:space="preserve"> </v>
      </c>
      <c r="H279" s="7" t="str">
        <f t="shared" si="43"/>
        <v xml:space="preserve"> </v>
      </c>
      <c r="I279" s="7" t="str">
        <f t="shared" si="44"/>
        <v xml:space="preserve"> </v>
      </c>
      <c r="K279" s="1">
        <f>IF(OR(E279&lt;0,E279=" "),+'Existing Bldg Comparison'!$C$17/$F$10,-E279+'Existing Bldg Comparison'!$C$17/$F$10-H279)</f>
        <v>40000</v>
      </c>
      <c r="L279" s="16">
        <f t="shared" si="45"/>
        <v>261</v>
      </c>
      <c r="M279" s="7">
        <f t="shared" si="46"/>
        <v>9755516.2156426013</v>
      </c>
      <c r="N279" s="9" t="str">
        <f>IF(AND(M279&gt;0,M278&lt;0),L279-((M279/'Existing Bldg Comparison'!$C$17))," ")</f>
        <v xml:space="preserve"> </v>
      </c>
    </row>
    <row r="280" spans="2:14" ht="20.100000000000001" customHeight="1" x14ac:dyDescent="0.25">
      <c r="B280" s="1"/>
      <c r="C280" s="2">
        <f t="shared" si="38"/>
        <v>0</v>
      </c>
      <c r="D280" s="7" t="str">
        <f t="shared" si="39"/>
        <v xml:space="preserve"> </v>
      </c>
      <c r="E280" s="2" t="str">
        <f t="shared" si="40"/>
        <v xml:space="preserve"> </v>
      </c>
      <c r="F280" s="2" t="str">
        <f t="shared" si="41"/>
        <v xml:space="preserve"> </v>
      </c>
      <c r="G280" s="7" t="str">
        <f t="shared" si="42"/>
        <v xml:space="preserve"> </v>
      </c>
      <c r="H280" s="7" t="str">
        <f t="shared" si="43"/>
        <v xml:space="preserve"> </v>
      </c>
      <c r="I280" s="7" t="str">
        <f t="shared" si="44"/>
        <v xml:space="preserve"> </v>
      </c>
      <c r="K280" s="1">
        <f>IF(OR(E280&lt;0,E280=" "),+'Existing Bldg Comparison'!$C$17/$F$10,-E280+'Existing Bldg Comparison'!$C$17/$F$10-H280)</f>
        <v>40000</v>
      </c>
      <c r="L280" s="16">
        <f t="shared" si="45"/>
        <v>262</v>
      </c>
      <c r="M280" s="7">
        <f t="shared" si="46"/>
        <v>9795516.2156426013</v>
      </c>
      <c r="N280" s="9" t="str">
        <f>IF(AND(M280&gt;0,M279&lt;0),L280-((M280/'Existing Bldg Comparison'!$C$17))," ")</f>
        <v xml:space="preserve"> </v>
      </c>
    </row>
    <row r="281" spans="2:14" ht="20.100000000000001" customHeight="1" x14ac:dyDescent="0.25">
      <c r="B281" s="1"/>
      <c r="C281" s="2">
        <f t="shared" si="38"/>
        <v>0</v>
      </c>
      <c r="D281" s="7" t="str">
        <f t="shared" si="39"/>
        <v xml:space="preserve"> </v>
      </c>
      <c r="E281" s="2" t="str">
        <f t="shared" si="40"/>
        <v xml:space="preserve"> </v>
      </c>
      <c r="F281" s="2" t="str">
        <f t="shared" si="41"/>
        <v xml:space="preserve"> </v>
      </c>
      <c r="G281" s="7" t="str">
        <f t="shared" si="42"/>
        <v xml:space="preserve"> </v>
      </c>
      <c r="H281" s="7" t="str">
        <f t="shared" si="43"/>
        <v xml:space="preserve"> </v>
      </c>
      <c r="I281" s="7" t="str">
        <f t="shared" si="44"/>
        <v xml:space="preserve"> </v>
      </c>
      <c r="K281" s="1">
        <f>IF(OR(E281&lt;0,E281=" "),+'Existing Bldg Comparison'!$C$17/$F$10,-E281+'Existing Bldg Comparison'!$C$17/$F$10-H281)</f>
        <v>40000</v>
      </c>
      <c r="L281" s="16">
        <f t="shared" si="45"/>
        <v>263</v>
      </c>
      <c r="M281" s="7">
        <f t="shared" si="46"/>
        <v>9835516.2156426013</v>
      </c>
      <c r="N281" s="9" t="str">
        <f>IF(AND(M281&gt;0,M280&lt;0),L281-((M281/'Existing Bldg Comparison'!$C$17))," ")</f>
        <v xml:space="preserve"> </v>
      </c>
    </row>
    <row r="282" spans="2:14" ht="20.100000000000001" customHeight="1" x14ac:dyDescent="0.25">
      <c r="B282" s="1"/>
      <c r="C282" s="2">
        <f t="shared" si="38"/>
        <v>0</v>
      </c>
      <c r="D282" s="7" t="str">
        <f t="shared" si="39"/>
        <v xml:space="preserve"> </v>
      </c>
      <c r="E282" s="2" t="str">
        <f t="shared" si="40"/>
        <v xml:space="preserve"> </v>
      </c>
      <c r="F282" s="2" t="str">
        <f t="shared" si="41"/>
        <v xml:space="preserve"> </v>
      </c>
      <c r="G282" s="7" t="str">
        <f t="shared" si="42"/>
        <v xml:space="preserve"> </v>
      </c>
      <c r="H282" s="7" t="str">
        <f t="shared" si="43"/>
        <v xml:space="preserve"> </v>
      </c>
      <c r="I282" s="7" t="str">
        <f t="shared" si="44"/>
        <v xml:space="preserve"> </v>
      </c>
      <c r="K282" s="1">
        <f>IF(OR(E282&lt;0,E282=" "),+'Existing Bldg Comparison'!$C$17/$F$10,-E282+'Existing Bldg Comparison'!$C$17/$F$10-H282)</f>
        <v>40000</v>
      </c>
      <c r="L282" s="16">
        <f t="shared" si="45"/>
        <v>264</v>
      </c>
      <c r="M282" s="7">
        <f t="shared" si="46"/>
        <v>9875516.2156426013</v>
      </c>
      <c r="N282" s="9" t="str">
        <f>IF(AND(M282&gt;0,M281&lt;0),L282-((M282/'Existing Bldg Comparison'!$C$17))," ")</f>
        <v xml:space="preserve"> </v>
      </c>
    </row>
    <row r="283" spans="2:14" ht="20.100000000000001" customHeight="1" x14ac:dyDescent="0.25">
      <c r="B283" s="1"/>
      <c r="C283" s="2">
        <f t="shared" si="38"/>
        <v>0</v>
      </c>
      <c r="D283" s="7" t="str">
        <f t="shared" si="39"/>
        <v xml:space="preserve"> </v>
      </c>
      <c r="E283" s="2" t="str">
        <f t="shared" si="40"/>
        <v xml:space="preserve"> </v>
      </c>
      <c r="F283" s="2" t="str">
        <f t="shared" si="41"/>
        <v xml:space="preserve"> </v>
      </c>
      <c r="G283" s="7" t="str">
        <f t="shared" si="42"/>
        <v xml:space="preserve"> </v>
      </c>
      <c r="H283" s="7" t="str">
        <f t="shared" si="43"/>
        <v xml:space="preserve"> </v>
      </c>
      <c r="I283" s="7" t="str">
        <f t="shared" si="44"/>
        <v xml:space="preserve"> </v>
      </c>
      <c r="K283" s="1">
        <f>IF(OR(E283&lt;0,E283=" "),+'Existing Bldg Comparison'!$C$17/$F$10,-E283+'Existing Bldg Comparison'!$C$17/$F$10-H283)</f>
        <v>40000</v>
      </c>
      <c r="L283" s="16">
        <f t="shared" si="45"/>
        <v>265</v>
      </c>
      <c r="M283" s="7">
        <f t="shared" si="46"/>
        <v>9915516.2156426013</v>
      </c>
      <c r="N283" s="9" t="str">
        <f>IF(AND(M283&gt;0,M282&lt;0),L283-((M283/'Existing Bldg Comparison'!$C$17))," ")</f>
        <v xml:space="preserve"> </v>
      </c>
    </row>
    <row r="284" spans="2:14" ht="20.100000000000001" customHeight="1" x14ac:dyDescent="0.25">
      <c r="B284" s="1"/>
      <c r="C284" s="2">
        <f t="shared" si="38"/>
        <v>0</v>
      </c>
      <c r="D284" s="7" t="str">
        <f t="shared" si="39"/>
        <v xml:space="preserve"> </v>
      </c>
      <c r="E284" s="2" t="str">
        <f t="shared" si="40"/>
        <v xml:space="preserve"> </v>
      </c>
      <c r="F284" s="2" t="str">
        <f t="shared" si="41"/>
        <v xml:space="preserve"> </v>
      </c>
      <c r="G284" s="7" t="str">
        <f t="shared" si="42"/>
        <v xml:space="preserve"> </v>
      </c>
      <c r="H284" s="7" t="str">
        <f t="shared" si="43"/>
        <v xml:space="preserve"> </v>
      </c>
      <c r="I284" s="7" t="str">
        <f t="shared" si="44"/>
        <v xml:space="preserve"> </v>
      </c>
      <c r="K284" s="1">
        <f>IF(OR(E284&lt;0,E284=" "),+'Existing Bldg Comparison'!$C$17/$F$10,-E284+'Existing Bldg Comparison'!$C$17/$F$10-H284)</f>
        <v>40000</v>
      </c>
      <c r="L284" s="16">
        <f t="shared" si="45"/>
        <v>266</v>
      </c>
      <c r="M284" s="7">
        <f t="shared" si="46"/>
        <v>9955516.2156426013</v>
      </c>
      <c r="N284" s="9" t="str">
        <f>IF(AND(M284&gt;0,M283&lt;0),L284-((M284/'Existing Bldg Comparison'!$C$17))," ")</f>
        <v xml:space="preserve"> </v>
      </c>
    </row>
    <row r="285" spans="2:14" ht="20.100000000000001" customHeight="1" x14ac:dyDescent="0.25">
      <c r="B285" s="1"/>
      <c r="C285" s="2">
        <f t="shared" si="38"/>
        <v>0</v>
      </c>
      <c r="D285" s="7" t="str">
        <f t="shared" si="39"/>
        <v xml:space="preserve"> </v>
      </c>
      <c r="E285" s="2" t="str">
        <f t="shared" si="40"/>
        <v xml:space="preserve"> </v>
      </c>
      <c r="F285" s="2" t="str">
        <f t="shared" si="41"/>
        <v xml:space="preserve"> </v>
      </c>
      <c r="G285" s="7" t="str">
        <f t="shared" si="42"/>
        <v xml:space="preserve"> </v>
      </c>
      <c r="H285" s="7" t="str">
        <f t="shared" si="43"/>
        <v xml:space="preserve"> </v>
      </c>
      <c r="I285" s="7" t="str">
        <f t="shared" si="44"/>
        <v xml:space="preserve"> </v>
      </c>
      <c r="K285" s="1">
        <f>IF(OR(E285&lt;0,E285=" "),+'Existing Bldg Comparison'!$C$17/$F$10,-E285+'Existing Bldg Comparison'!$C$17/$F$10-H285)</f>
        <v>40000</v>
      </c>
      <c r="L285" s="16">
        <f t="shared" si="45"/>
        <v>267</v>
      </c>
      <c r="M285" s="7">
        <f t="shared" si="46"/>
        <v>9995516.2156426013</v>
      </c>
      <c r="N285" s="9" t="str">
        <f>IF(AND(M285&gt;0,M284&lt;0),L285-((M285/'Existing Bldg Comparison'!$C$17))," ")</f>
        <v xml:space="preserve"> </v>
      </c>
    </row>
    <row r="286" spans="2:14" ht="20.100000000000001" customHeight="1" x14ac:dyDescent="0.25">
      <c r="B286" s="1"/>
      <c r="C286" s="2">
        <f t="shared" si="38"/>
        <v>0</v>
      </c>
      <c r="D286" s="7" t="str">
        <f t="shared" si="39"/>
        <v xml:space="preserve"> </v>
      </c>
      <c r="E286" s="2" t="str">
        <f t="shared" si="40"/>
        <v xml:space="preserve"> </v>
      </c>
      <c r="F286" s="2" t="str">
        <f t="shared" si="41"/>
        <v xml:space="preserve"> </v>
      </c>
      <c r="G286" s="7" t="str">
        <f t="shared" si="42"/>
        <v xml:space="preserve"> </v>
      </c>
      <c r="H286" s="7" t="str">
        <f t="shared" si="43"/>
        <v xml:space="preserve"> </v>
      </c>
      <c r="I286" s="7" t="str">
        <f t="shared" si="44"/>
        <v xml:space="preserve"> </v>
      </c>
      <c r="K286" s="1">
        <f>IF(OR(E286&lt;0,E286=" "),+'Existing Bldg Comparison'!$C$17/$F$10,-E286+'Existing Bldg Comparison'!$C$17/$F$10-H286)</f>
        <v>40000</v>
      </c>
      <c r="L286" s="16">
        <f t="shared" si="45"/>
        <v>268</v>
      </c>
      <c r="M286" s="7">
        <f t="shared" si="46"/>
        <v>10035516.215642601</v>
      </c>
      <c r="N286" s="9" t="str">
        <f>IF(AND(M286&gt;0,M285&lt;0),L286-((M286/'Existing Bldg Comparison'!$C$17))," ")</f>
        <v xml:space="preserve"> </v>
      </c>
    </row>
    <row r="287" spans="2:14" ht="20.100000000000001" customHeight="1" x14ac:dyDescent="0.25">
      <c r="B287" s="1"/>
      <c r="C287" s="2">
        <f t="shared" si="38"/>
        <v>0</v>
      </c>
      <c r="D287" s="7" t="str">
        <f t="shared" si="39"/>
        <v xml:space="preserve"> </v>
      </c>
      <c r="E287" s="2" t="str">
        <f t="shared" si="40"/>
        <v xml:space="preserve"> </v>
      </c>
      <c r="F287" s="2" t="str">
        <f t="shared" si="41"/>
        <v xml:space="preserve"> </v>
      </c>
      <c r="G287" s="7" t="str">
        <f t="shared" si="42"/>
        <v xml:space="preserve"> </v>
      </c>
      <c r="H287" s="7" t="str">
        <f t="shared" si="43"/>
        <v xml:space="preserve"> </v>
      </c>
      <c r="I287" s="7" t="str">
        <f t="shared" si="44"/>
        <v xml:space="preserve"> </v>
      </c>
      <c r="K287" s="1">
        <f>IF(OR(E287&lt;0,E287=" "),+'Existing Bldg Comparison'!$C$17/$F$10,-E287+'Existing Bldg Comparison'!$C$17/$F$10-H287)</f>
        <v>40000</v>
      </c>
      <c r="L287" s="16">
        <f t="shared" si="45"/>
        <v>269</v>
      </c>
      <c r="M287" s="7">
        <f t="shared" si="46"/>
        <v>10075516.215642601</v>
      </c>
      <c r="N287" s="9" t="str">
        <f>IF(AND(M287&gt;0,M286&lt;0),L287-((M287/'Existing Bldg Comparison'!$C$17))," ")</f>
        <v xml:space="preserve"> </v>
      </c>
    </row>
    <row r="288" spans="2:14" ht="20.100000000000001" customHeight="1" x14ac:dyDescent="0.25">
      <c r="B288" s="1"/>
      <c r="C288" s="2">
        <f t="shared" si="38"/>
        <v>0</v>
      </c>
      <c r="D288" s="7" t="str">
        <f t="shared" si="39"/>
        <v xml:space="preserve"> </v>
      </c>
      <c r="E288" s="2" t="str">
        <f t="shared" si="40"/>
        <v xml:space="preserve"> </v>
      </c>
      <c r="F288" s="2" t="str">
        <f t="shared" si="41"/>
        <v xml:space="preserve"> </v>
      </c>
      <c r="G288" s="7" t="str">
        <f t="shared" si="42"/>
        <v xml:space="preserve"> </v>
      </c>
      <c r="H288" s="7" t="str">
        <f t="shared" si="43"/>
        <v xml:space="preserve"> </v>
      </c>
      <c r="I288" s="7" t="str">
        <f t="shared" si="44"/>
        <v xml:space="preserve"> </v>
      </c>
      <c r="K288" s="1">
        <f>IF(OR(E288&lt;0,E288=" "),+'Existing Bldg Comparison'!$C$17/$F$10,-E288+'Existing Bldg Comparison'!$C$17/$F$10-H288)</f>
        <v>40000</v>
      </c>
      <c r="L288" s="16">
        <f t="shared" si="45"/>
        <v>270</v>
      </c>
      <c r="M288" s="7">
        <f t="shared" si="46"/>
        <v>10115516.215642601</v>
      </c>
      <c r="N288" s="9" t="str">
        <f>IF(AND(M288&gt;0,M287&lt;0),L288-((M288/'Existing Bldg Comparison'!$C$17))," ")</f>
        <v xml:space="preserve"> </v>
      </c>
    </row>
    <row r="289" spans="2:14" ht="20.100000000000001" customHeight="1" x14ac:dyDescent="0.25">
      <c r="B289" s="1"/>
      <c r="C289" s="2">
        <f t="shared" si="38"/>
        <v>0</v>
      </c>
      <c r="D289" s="7" t="str">
        <f t="shared" si="39"/>
        <v xml:space="preserve"> </v>
      </c>
      <c r="E289" s="2" t="str">
        <f t="shared" si="40"/>
        <v xml:space="preserve"> </v>
      </c>
      <c r="F289" s="2" t="str">
        <f t="shared" si="41"/>
        <v xml:space="preserve"> </v>
      </c>
      <c r="G289" s="7" t="str">
        <f t="shared" si="42"/>
        <v xml:space="preserve"> </v>
      </c>
      <c r="H289" s="7" t="str">
        <f t="shared" si="43"/>
        <v xml:space="preserve"> </v>
      </c>
      <c r="I289" s="7" t="str">
        <f t="shared" si="44"/>
        <v xml:space="preserve"> </v>
      </c>
      <c r="K289" s="1">
        <f>IF(OR(E289&lt;0,E289=" "),+'Existing Bldg Comparison'!$C$17/$F$10,-E289+'Existing Bldg Comparison'!$C$17/$F$10-H289)</f>
        <v>40000</v>
      </c>
      <c r="L289" s="16">
        <f t="shared" si="45"/>
        <v>271</v>
      </c>
      <c r="M289" s="7">
        <f t="shared" si="46"/>
        <v>10155516.215642601</v>
      </c>
      <c r="N289" s="9" t="str">
        <f>IF(AND(M289&gt;0,M288&lt;0),L289-((M289/'Existing Bldg Comparison'!$C$17))," ")</f>
        <v xml:space="preserve"> </v>
      </c>
    </row>
    <row r="290" spans="2:14" ht="20.100000000000001" customHeight="1" x14ac:dyDescent="0.25">
      <c r="B290" s="1"/>
      <c r="C290" s="2">
        <f t="shared" si="38"/>
        <v>0</v>
      </c>
      <c r="D290" s="7" t="str">
        <f t="shared" si="39"/>
        <v xml:space="preserve"> </v>
      </c>
      <c r="E290" s="2" t="str">
        <f t="shared" si="40"/>
        <v xml:space="preserve"> </v>
      </c>
      <c r="F290" s="2" t="str">
        <f t="shared" si="41"/>
        <v xml:space="preserve"> </v>
      </c>
      <c r="G290" s="7" t="str">
        <f t="shared" si="42"/>
        <v xml:space="preserve"> </v>
      </c>
      <c r="H290" s="7" t="str">
        <f t="shared" si="43"/>
        <v xml:space="preserve"> </v>
      </c>
      <c r="I290" s="7" t="str">
        <f t="shared" si="44"/>
        <v xml:space="preserve"> </v>
      </c>
      <c r="K290" s="1">
        <f>IF(OR(E290&lt;0,E290=" "),+'Existing Bldg Comparison'!$C$17/$F$10,-E290+'Existing Bldg Comparison'!$C$17/$F$10-H290)</f>
        <v>40000</v>
      </c>
      <c r="L290" s="16">
        <f t="shared" si="45"/>
        <v>272</v>
      </c>
      <c r="M290" s="7">
        <f t="shared" si="46"/>
        <v>10195516.215642601</v>
      </c>
      <c r="N290" s="9" t="str">
        <f>IF(AND(M290&gt;0,M289&lt;0),L290-((M290/'Existing Bldg Comparison'!$C$17))," ")</f>
        <v xml:space="preserve"> </v>
      </c>
    </row>
    <row r="291" spans="2:14" ht="20.100000000000001" customHeight="1" x14ac:dyDescent="0.25">
      <c r="B291" s="1"/>
      <c r="C291" s="2">
        <f t="shared" si="38"/>
        <v>0</v>
      </c>
      <c r="D291" s="7" t="str">
        <f t="shared" si="39"/>
        <v xml:space="preserve"> </v>
      </c>
      <c r="E291" s="2" t="str">
        <f t="shared" si="40"/>
        <v xml:space="preserve"> </v>
      </c>
      <c r="F291" s="2" t="str">
        <f t="shared" si="41"/>
        <v xml:space="preserve"> </v>
      </c>
      <c r="G291" s="7" t="str">
        <f t="shared" si="42"/>
        <v xml:space="preserve"> </v>
      </c>
      <c r="H291" s="7" t="str">
        <f t="shared" si="43"/>
        <v xml:space="preserve"> </v>
      </c>
      <c r="I291" s="7" t="str">
        <f t="shared" si="44"/>
        <v xml:space="preserve"> </v>
      </c>
      <c r="K291" s="1">
        <f>IF(OR(E291&lt;0,E291=" "),+'Existing Bldg Comparison'!$C$17/$F$10,-E291+'Existing Bldg Comparison'!$C$17/$F$10-H291)</f>
        <v>40000</v>
      </c>
      <c r="L291" s="16">
        <f t="shared" si="45"/>
        <v>273</v>
      </c>
      <c r="M291" s="7">
        <f t="shared" si="46"/>
        <v>10235516.215642601</v>
      </c>
      <c r="N291" s="9" t="str">
        <f>IF(AND(M291&gt;0,M290&lt;0),L291-((M291/'Existing Bldg Comparison'!$C$17))," ")</f>
        <v xml:space="preserve"> </v>
      </c>
    </row>
    <row r="292" spans="2:14" ht="20.100000000000001" customHeight="1" x14ac:dyDescent="0.25">
      <c r="B292" s="1"/>
      <c r="C292" s="2">
        <f t="shared" si="38"/>
        <v>0</v>
      </c>
      <c r="D292" s="7" t="str">
        <f t="shared" si="39"/>
        <v xml:space="preserve"> </v>
      </c>
      <c r="E292" s="2" t="str">
        <f t="shared" si="40"/>
        <v xml:space="preserve"> </v>
      </c>
      <c r="F292" s="2" t="str">
        <f t="shared" si="41"/>
        <v xml:space="preserve"> </v>
      </c>
      <c r="G292" s="7" t="str">
        <f t="shared" si="42"/>
        <v xml:space="preserve"> </v>
      </c>
      <c r="H292" s="7" t="str">
        <f t="shared" si="43"/>
        <v xml:space="preserve"> </v>
      </c>
      <c r="I292" s="7" t="str">
        <f t="shared" si="44"/>
        <v xml:space="preserve"> </v>
      </c>
      <c r="K292" s="1">
        <f>IF(OR(E292&lt;0,E292=" "),+'Existing Bldg Comparison'!$C$17/$F$10,-E292+'Existing Bldg Comparison'!$C$17/$F$10-H292)</f>
        <v>40000</v>
      </c>
      <c r="L292" s="16">
        <f t="shared" si="45"/>
        <v>274</v>
      </c>
      <c r="M292" s="7">
        <f t="shared" si="46"/>
        <v>10275516.215642601</v>
      </c>
      <c r="N292" s="9" t="str">
        <f>IF(AND(M292&gt;0,M291&lt;0),L292-((M292/'Existing Bldg Comparison'!$C$17))," ")</f>
        <v xml:space="preserve"> </v>
      </c>
    </row>
    <row r="293" spans="2:14" ht="20.100000000000001" customHeight="1" x14ac:dyDescent="0.25">
      <c r="B293" s="1"/>
      <c r="C293" s="2">
        <f t="shared" si="38"/>
        <v>0</v>
      </c>
      <c r="D293" s="7" t="str">
        <f t="shared" si="39"/>
        <v xml:space="preserve"> </v>
      </c>
      <c r="E293" s="2" t="str">
        <f t="shared" si="40"/>
        <v xml:space="preserve"> </v>
      </c>
      <c r="F293" s="2" t="str">
        <f t="shared" si="41"/>
        <v xml:space="preserve"> </v>
      </c>
      <c r="G293" s="7" t="str">
        <f t="shared" si="42"/>
        <v xml:space="preserve"> </v>
      </c>
      <c r="H293" s="7" t="str">
        <f t="shared" si="43"/>
        <v xml:space="preserve"> </v>
      </c>
      <c r="I293" s="7" t="str">
        <f t="shared" si="44"/>
        <v xml:space="preserve"> </v>
      </c>
      <c r="K293" s="1">
        <f>IF(OR(E293&lt;0,E293=" "),+'Existing Bldg Comparison'!$C$17/$F$10,-E293+'Existing Bldg Comparison'!$C$17/$F$10-H293)</f>
        <v>40000</v>
      </c>
      <c r="L293" s="16">
        <f t="shared" si="45"/>
        <v>275</v>
      </c>
      <c r="M293" s="7">
        <f t="shared" si="46"/>
        <v>10315516.215642601</v>
      </c>
      <c r="N293" s="9" t="str">
        <f>IF(AND(M293&gt;0,M292&lt;0),L293-((M293/'Existing Bldg Comparison'!$C$17))," ")</f>
        <v xml:space="preserve"> </v>
      </c>
    </row>
    <row r="294" spans="2:14" ht="20.100000000000001" customHeight="1" x14ac:dyDescent="0.25">
      <c r="B294" s="1"/>
      <c r="C294" s="2">
        <f t="shared" si="38"/>
        <v>0</v>
      </c>
      <c r="D294" s="7" t="str">
        <f t="shared" si="39"/>
        <v xml:space="preserve"> </v>
      </c>
      <c r="E294" s="2" t="str">
        <f t="shared" si="40"/>
        <v xml:space="preserve"> </v>
      </c>
      <c r="F294" s="2" t="str">
        <f t="shared" si="41"/>
        <v xml:space="preserve"> </v>
      </c>
      <c r="G294" s="7" t="str">
        <f t="shared" si="42"/>
        <v xml:space="preserve"> </v>
      </c>
      <c r="H294" s="7" t="str">
        <f t="shared" si="43"/>
        <v xml:space="preserve"> </v>
      </c>
      <c r="I294" s="7" t="str">
        <f t="shared" si="44"/>
        <v xml:space="preserve"> </v>
      </c>
      <c r="K294" s="1">
        <f>IF(OR(E294&lt;0,E294=" "),+'Existing Bldg Comparison'!$C$17/$F$10,-E294+'Existing Bldg Comparison'!$C$17/$F$10-H294)</f>
        <v>40000</v>
      </c>
      <c r="L294" s="16">
        <f t="shared" si="45"/>
        <v>276</v>
      </c>
      <c r="M294" s="7">
        <f t="shared" si="46"/>
        <v>10355516.215642601</v>
      </c>
      <c r="N294" s="9" t="str">
        <f>IF(AND(M294&gt;0,M293&lt;0),L294-((M294/'Existing Bldg Comparison'!$C$17))," ")</f>
        <v xml:space="preserve"> </v>
      </c>
    </row>
    <row r="295" spans="2:14" ht="20.100000000000001" customHeight="1" x14ac:dyDescent="0.25">
      <c r="B295" s="1"/>
      <c r="C295" s="2">
        <f t="shared" si="38"/>
        <v>0</v>
      </c>
      <c r="D295" s="7" t="str">
        <f t="shared" si="39"/>
        <v xml:space="preserve"> </v>
      </c>
      <c r="E295" s="2" t="str">
        <f t="shared" si="40"/>
        <v xml:space="preserve"> </v>
      </c>
      <c r="F295" s="2" t="str">
        <f t="shared" si="41"/>
        <v xml:space="preserve"> </v>
      </c>
      <c r="G295" s="7" t="str">
        <f t="shared" si="42"/>
        <v xml:space="preserve"> </v>
      </c>
      <c r="H295" s="7" t="str">
        <f t="shared" si="43"/>
        <v xml:space="preserve"> </v>
      </c>
      <c r="I295" s="7" t="str">
        <f t="shared" si="44"/>
        <v xml:space="preserve"> </v>
      </c>
      <c r="K295" s="1">
        <f>IF(OR(E295&lt;0,E295=" "),+'Existing Bldg Comparison'!$C$17/$F$10,-E295+'Existing Bldg Comparison'!$C$17/$F$10-H295)</f>
        <v>40000</v>
      </c>
      <c r="L295" s="16">
        <f t="shared" si="45"/>
        <v>277</v>
      </c>
      <c r="M295" s="7">
        <f t="shared" si="46"/>
        <v>10395516.215642601</v>
      </c>
      <c r="N295" s="9" t="str">
        <f>IF(AND(M295&gt;0,M294&lt;0),L295-((M295/'Existing Bldg Comparison'!$C$17))," ")</f>
        <v xml:space="preserve"> </v>
      </c>
    </row>
    <row r="296" spans="2:14" ht="20.100000000000001" customHeight="1" x14ac:dyDescent="0.25">
      <c r="B296" s="1"/>
      <c r="C296" s="2">
        <f t="shared" si="38"/>
        <v>0</v>
      </c>
      <c r="D296" s="7" t="str">
        <f t="shared" si="39"/>
        <v xml:space="preserve"> </v>
      </c>
      <c r="E296" s="2" t="str">
        <f t="shared" si="40"/>
        <v xml:space="preserve"> </v>
      </c>
      <c r="F296" s="2" t="str">
        <f t="shared" si="41"/>
        <v xml:space="preserve"> </v>
      </c>
      <c r="G296" s="7" t="str">
        <f t="shared" si="42"/>
        <v xml:space="preserve"> </v>
      </c>
      <c r="H296" s="7" t="str">
        <f t="shared" si="43"/>
        <v xml:space="preserve"> </v>
      </c>
      <c r="I296" s="7" t="str">
        <f t="shared" si="44"/>
        <v xml:space="preserve"> </v>
      </c>
      <c r="K296" s="1">
        <f>IF(OR(E296&lt;0,E296=" "),+'Existing Bldg Comparison'!$C$17/$F$10,-E296+'Existing Bldg Comparison'!$C$17/$F$10-H296)</f>
        <v>40000</v>
      </c>
      <c r="L296" s="16">
        <f t="shared" si="45"/>
        <v>278</v>
      </c>
      <c r="M296" s="7">
        <f t="shared" si="46"/>
        <v>10435516.215642601</v>
      </c>
      <c r="N296" s="9" t="str">
        <f>IF(AND(M296&gt;0,M295&lt;0),L296-((M296/'Existing Bldg Comparison'!$C$17))," ")</f>
        <v xml:space="preserve"> </v>
      </c>
    </row>
    <row r="297" spans="2:14" ht="20.100000000000001" customHeight="1" x14ac:dyDescent="0.25">
      <c r="B297" s="1"/>
      <c r="C297" s="2">
        <f t="shared" si="38"/>
        <v>0</v>
      </c>
      <c r="D297" s="7" t="str">
        <f t="shared" si="39"/>
        <v xml:space="preserve"> </v>
      </c>
      <c r="E297" s="2" t="str">
        <f t="shared" si="40"/>
        <v xml:space="preserve"> </v>
      </c>
      <c r="F297" s="2" t="str">
        <f t="shared" si="41"/>
        <v xml:space="preserve"> </v>
      </c>
      <c r="G297" s="7" t="str">
        <f t="shared" si="42"/>
        <v xml:space="preserve"> </v>
      </c>
      <c r="H297" s="7" t="str">
        <f t="shared" si="43"/>
        <v xml:space="preserve"> </v>
      </c>
      <c r="I297" s="7" t="str">
        <f t="shared" si="44"/>
        <v xml:space="preserve"> </v>
      </c>
      <c r="K297" s="1">
        <f>IF(OR(E297&lt;0,E297=" "),+'Existing Bldg Comparison'!$C$17/$F$10,-E297+'Existing Bldg Comparison'!$C$17/$F$10-H297)</f>
        <v>40000</v>
      </c>
      <c r="L297" s="16">
        <f t="shared" si="45"/>
        <v>279</v>
      </c>
      <c r="M297" s="7">
        <f t="shared" si="46"/>
        <v>10475516.215642601</v>
      </c>
      <c r="N297" s="9" t="str">
        <f>IF(AND(M297&gt;0,M296&lt;0),L297-((M297/'Existing Bldg Comparison'!$C$17))," ")</f>
        <v xml:space="preserve"> </v>
      </c>
    </row>
    <row r="298" spans="2:14" ht="20.100000000000001" customHeight="1" x14ac:dyDescent="0.25">
      <c r="B298" s="1"/>
      <c r="C298" s="2">
        <f t="shared" si="38"/>
        <v>0</v>
      </c>
      <c r="D298" s="7" t="str">
        <f t="shared" si="39"/>
        <v xml:space="preserve"> </v>
      </c>
      <c r="E298" s="2" t="str">
        <f t="shared" si="40"/>
        <v xml:space="preserve"> </v>
      </c>
      <c r="F298" s="2" t="str">
        <f t="shared" si="41"/>
        <v xml:space="preserve"> </v>
      </c>
      <c r="G298" s="7" t="str">
        <f t="shared" si="42"/>
        <v xml:space="preserve"> </v>
      </c>
      <c r="H298" s="7" t="str">
        <f t="shared" si="43"/>
        <v xml:space="preserve"> </v>
      </c>
      <c r="I298" s="7" t="str">
        <f t="shared" si="44"/>
        <v xml:space="preserve"> </v>
      </c>
      <c r="K298" s="1">
        <f>IF(OR(E298&lt;0,E298=" "),+'Existing Bldg Comparison'!$C$17/$F$10,-E298+'Existing Bldg Comparison'!$C$17/$F$10-H298)</f>
        <v>40000</v>
      </c>
      <c r="L298" s="16">
        <f t="shared" si="45"/>
        <v>280</v>
      </c>
      <c r="M298" s="7">
        <f t="shared" si="46"/>
        <v>10515516.215642601</v>
      </c>
      <c r="N298" s="9" t="str">
        <f>IF(AND(M298&gt;0,M297&lt;0),L298-((M298/'Existing Bldg Comparison'!$C$17))," ")</f>
        <v xml:space="preserve"> </v>
      </c>
    </row>
    <row r="299" spans="2:14" ht="20.100000000000001" customHeight="1" x14ac:dyDescent="0.25">
      <c r="B299" s="1"/>
      <c r="C299" s="2">
        <f t="shared" si="38"/>
        <v>0</v>
      </c>
      <c r="D299" s="7" t="str">
        <f t="shared" si="39"/>
        <v xml:space="preserve"> </v>
      </c>
      <c r="E299" s="2" t="str">
        <f t="shared" si="40"/>
        <v xml:space="preserve"> </v>
      </c>
      <c r="F299" s="2" t="str">
        <f t="shared" si="41"/>
        <v xml:space="preserve"> </v>
      </c>
      <c r="G299" s="7" t="str">
        <f t="shared" si="42"/>
        <v xml:space="preserve"> </v>
      </c>
      <c r="H299" s="7" t="str">
        <f t="shared" si="43"/>
        <v xml:space="preserve"> </v>
      </c>
      <c r="I299" s="7" t="str">
        <f t="shared" si="44"/>
        <v xml:space="preserve"> </v>
      </c>
      <c r="K299" s="1">
        <f>IF(OR(E299&lt;0,E299=" "),+'Existing Bldg Comparison'!$C$17/$F$10,-E299+'Existing Bldg Comparison'!$C$17/$F$10-H299)</f>
        <v>40000</v>
      </c>
      <c r="L299" s="16">
        <f t="shared" si="45"/>
        <v>281</v>
      </c>
      <c r="M299" s="7">
        <f t="shared" si="46"/>
        <v>10555516.215642601</v>
      </c>
      <c r="N299" s="9" t="str">
        <f>IF(AND(M299&gt;0,M298&lt;0),L299-((M299/'Existing Bldg Comparison'!$C$17))," ")</f>
        <v xml:space="preserve"> </v>
      </c>
    </row>
    <row r="300" spans="2:14" ht="20.100000000000001" customHeight="1" x14ac:dyDescent="0.25">
      <c r="B300" s="1"/>
      <c r="C300" s="2">
        <f t="shared" si="38"/>
        <v>0</v>
      </c>
      <c r="D300" s="7" t="str">
        <f t="shared" si="39"/>
        <v xml:space="preserve"> </v>
      </c>
      <c r="E300" s="2" t="str">
        <f t="shared" si="40"/>
        <v xml:space="preserve"> </v>
      </c>
      <c r="F300" s="2" t="str">
        <f t="shared" si="41"/>
        <v xml:space="preserve"> </v>
      </c>
      <c r="G300" s="7" t="str">
        <f t="shared" si="42"/>
        <v xml:space="preserve"> </v>
      </c>
      <c r="H300" s="7" t="str">
        <f t="shared" si="43"/>
        <v xml:space="preserve"> </v>
      </c>
      <c r="I300" s="7" t="str">
        <f t="shared" si="44"/>
        <v xml:space="preserve"> </v>
      </c>
      <c r="K300" s="1">
        <f>IF(OR(E300&lt;0,E300=" "),+'Existing Bldg Comparison'!$C$17/$F$10,-E300+'Existing Bldg Comparison'!$C$17/$F$10-H300)</f>
        <v>40000</v>
      </c>
      <c r="L300" s="16">
        <f t="shared" si="45"/>
        <v>282</v>
      </c>
      <c r="M300" s="7">
        <f t="shared" si="46"/>
        <v>10595516.215642601</v>
      </c>
      <c r="N300" s="9" t="str">
        <f>IF(AND(M300&gt;0,M299&lt;0),L300-((M300/'Existing Bldg Comparison'!$C$17))," ")</f>
        <v xml:space="preserve"> </v>
      </c>
    </row>
    <row r="301" spans="2:14" ht="20.100000000000001" customHeight="1" x14ac:dyDescent="0.25">
      <c r="B301" s="1"/>
      <c r="C301" s="2">
        <f t="shared" si="38"/>
        <v>0</v>
      </c>
      <c r="D301" s="7" t="str">
        <f t="shared" si="39"/>
        <v xml:space="preserve"> </v>
      </c>
      <c r="E301" s="2" t="str">
        <f t="shared" si="40"/>
        <v xml:space="preserve"> </v>
      </c>
      <c r="F301" s="2" t="str">
        <f t="shared" si="41"/>
        <v xml:space="preserve"> </v>
      </c>
      <c r="G301" s="7" t="str">
        <f t="shared" si="42"/>
        <v xml:space="preserve"> </v>
      </c>
      <c r="H301" s="7" t="str">
        <f t="shared" si="43"/>
        <v xml:space="preserve"> </v>
      </c>
      <c r="I301" s="7" t="str">
        <f t="shared" si="44"/>
        <v xml:space="preserve"> </v>
      </c>
      <c r="K301" s="1">
        <f>IF(OR(E301&lt;0,E301=" "),+'Existing Bldg Comparison'!$C$17/$F$10,-E301+'Existing Bldg Comparison'!$C$17/$F$10-H301)</f>
        <v>40000</v>
      </c>
      <c r="L301" s="16">
        <f t="shared" si="45"/>
        <v>283</v>
      </c>
      <c r="M301" s="7">
        <f t="shared" si="46"/>
        <v>10635516.215642601</v>
      </c>
      <c r="N301" s="9" t="str">
        <f>IF(AND(M301&gt;0,M300&lt;0),L301-((M301/'Existing Bldg Comparison'!$C$17))," ")</f>
        <v xml:space="preserve"> </v>
      </c>
    </row>
    <row r="302" spans="2:14" ht="20.100000000000001" customHeight="1" x14ac:dyDescent="0.25">
      <c r="B302" s="1"/>
      <c r="C302" s="2">
        <f t="shared" si="38"/>
        <v>0</v>
      </c>
      <c r="D302" s="7" t="str">
        <f t="shared" si="39"/>
        <v xml:space="preserve"> </v>
      </c>
      <c r="E302" s="2" t="str">
        <f t="shared" si="40"/>
        <v xml:space="preserve"> </v>
      </c>
      <c r="F302" s="2" t="str">
        <f t="shared" si="41"/>
        <v xml:space="preserve"> </v>
      </c>
      <c r="G302" s="7" t="str">
        <f t="shared" si="42"/>
        <v xml:space="preserve"> </v>
      </c>
      <c r="H302" s="7" t="str">
        <f t="shared" si="43"/>
        <v xml:space="preserve"> </v>
      </c>
      <c r="I302" s="7" t="str">
        <f t="shared" si="44"/>
        <v xml:space="preserve"> </v>
      </c>
      <c r="K302" s="1">
        <f>IF(OR(E302&lt;0,E302=" "),+'Existing Bldg Comparison'!$C$17/$F$10,-E302+'Existing Bldg Comparison'!$C$17/$F$10-H302)</f>
        <v>40000</v>
      </c>
      <c r="L302" s="16">
        <f t="shared" si="45"/>
        <v>284</v>
      </c>
      <c r="M302" s="7">
        <f t="shared" si="46"/>
        <v>10675516.215642601</v>
      </c>
      <c r="N302" s="9" t="str">
        <f>IF(AND(M302&gt;0,M301&lt;0),L302-((M302/'Existing Bldg Comparison'!$C$17))," ")</f>
        <v xml:space="preserve"> </v>
      </c>
    </row>
    <row r="303" spans="2:14" ht="20.100000000000001" customHeight="1" x14ac:dyDescent="0.25">
      <c r="B303" s="1"/>
      <c r="C303" s="2">
        <f t="shared" si="38"/>
        <v>0</v>
      </c>
      <c r="D303" s="7" t="str">
        <f t="shared" si="39"/>
        <v xml:space="preserve"> </v>
      </c>
      <c r="E303" s="2" t="str">
        <f t="shared" si="40"/>
        <v xml:space="preserve"> </v>
      </c>
      <c r="F303" s="2" t="str">
        <f t="shared" si="41"/>
        <v xml:space="preserve"> </v>
      </c>
      <c r="G303" s="7" t="str">
        <f t="shared" si="42"/>
        <v xml:space="preserve"> </v>
      </c>
      <c r="H303" s="7" t="str">
        <f t="shared" si="43"/>
        <v xml:space="preserve"> </v>
      </c>
      <c r="I303" s="7" t="str">
        <f t="shared" si="44"/>
        <v xml:space="preserve"> </v>
      </c>
      <c r="K303" s="1">
        <f>IF(OR(E303&lt;0,E303=" "),+'Existing Bldg Comparison'!$C$17/$F$10,-E303+'Existing Bldg Comparison'!$C$17/$F$10-H303)</f>
        <v>40000</v>
      </c>
      <c r="L303" s="16">
        <f t="shared" si="45"/>
        <v>285</v>
      </c>
      <c r="M303" s="7">
        <f t="shared" si="46"/>
        <v>10715516.215642601</v>
      </c>
      <c r="N303" s="9" t="str">
        <f>IF(AND(M303&gt;0,M302&lt;0),L303-((M303/'Existing Bldg Comparison'!$C$17))," ")</f>
        <v xml:space="preserve"> </v>
      </c>
    </row>
    <row r="304" spans="2:14" ht="20.100000000000001" customHeight="1" x14ac:dyDescent="0.25">
      <c r="B304" s="1"/>
      <c r="C304" s="2">
        <f t="shared" si="38"/>
        <v>0</v>
      </c>
      <c r="D304" s="7" t="str">
        <f t="shared" si="39"/>
        <v xml:space="preserve"> </v>
      </c>
      <c r="E304" s="2" t="str">
        <f t="shared" si="40"/>
        <v xml:space="preserve"> </v>
      </c>
      <c r="F304" s="2" t="str">
        <f t="shared" si="41"/>
        <v xml:space="preserve"> </v>
      </c>
      <c r="G304" s="7" t="str">
        <f t="shared" si="42"/>
        <v xml:space="preserve"> </v>
      </c>
      <c r="H304" s="7" t="str">
        <f t="shared" si="43"/>
        <v xml:space="preserve"> </v>
      </c>
      <c r="I304" s="7" t="str">
        <f t="shared" si="44"/>
        <v xml:space="preserve"> </v>
      </c>
      <c r="K304" s="1">
        <f>IF(OR(E304&lt;0,E304=" "),+'Existing Bldg Comparison'!$C$17/$F$10,-E304+'Existing Bldg Comparison'!$C$17/$F$10-H304)</f>
        <v>40000</v>
      </c>
      <c r="L304" s="16">
        <f t="shared" si="45"/>
        <v>286</v>
      </c>
      <c r="M304" s="7">
        <f t="shared" si="46"/>
        <v>10755516.215642601</v>
      </c>
      <c r="N304" s="9" t="str">
        <f>IF(AND(M304&gt;0,M303&lt;0),L304-((M304/'Existing Bldg Comparison'!$C$17))," ")</f>
        <v xml:space="preserve"> </v>
      </c>
    </row>
    <row r="305" spans="2:14" ht="20.100000000000001" customHeight="1" x14ac:dyDescent="0.25">
      <c r="B305" s="1"/>
      <c r="C305" s="2">
        <f t="shared" si="38"/>
        <v>0</v>
      </c>
      <c r="D305" s="7" t="str">
        <f t="shared" si="39"/>
        <v xml:space="preserve"> </v>
      </c>
      <c r="E305" s="2" t="str">
        <f t="shared" si="40"/>
        <v xml:space="preserve"> </v>
      </c>
      <c r="F305" s="2" t="str">
        <f t="shared" si="41"/>
        <v xml:space="preserve"> </v>
      </c>
      <c r="G305" s="7" t="str">
        <f t="shared" si="42"/>
        <v xml:space="preserve"> </v>
      </c>
      <c r="H305" s="7" t="str">
        <f t="shared" si="43"/>
        <v xml:space="preserve"> </v>
      </c>
      <c r="I305" s="7" t="str">
        <f t="shared" si="44"/>
        <v xml:space="preserve"> </v>
      </c>
      <c r="K305" s="1">
        <f>IF(OR(E305&lt;0,E305=" "),+'Existing Bldg Comparison'!$C$17/$F$10,-E305+'Existing Bldg Comparison'!$C$17/$F$10-H305)</f>
        <v>40000</v>
      </c>
      <c r="L305" s="16">
        <f t="shared" si="45"/>
        <v>287</v>
      </c>
      <c r="M305" s="7">
        <f t="shared" si="46"/>
        <v>10795516.215642601</v>
      </c>
      <c r="N305" s="9" t="str">
        <f>IF(AND(M305&gt;0,M304&lt;0),L305-((M305/'Existing Bldg Comparison'!$C$17))," ")</f>
        <v xml:space="preserve"> </v>
      </c>
    </row>
    <row r="306" spans="2:14" ht="20.100000000000001" customHeight="1" x14ac:dyDescent="0.25">
      <c r="B306" s="1"/>
      <c r="C306" s="2">
        <f t="shared" si="38"/>
        <v>0</v>
      </c>
      <c r="D306" s="7" t="str">
        <f t="shared" si="39"/>
        <v xml:space="preserve"> </v>
      </c>
      <c r="E306" s="2" t="str">
        <f t="shared" si="40"/>
        <v xml:space="preserve"> </v>
      </c>
      <c r="F306" s="2" t="str">
        <f t="shared" si="41"/>
        <v xml:space="preserve"> </v>
      </c>
      <c r="G306" s="7" t="str">
        <f t="shared" si="42"/>
        <v xml:space="preserve"> </v>
      </c>
      <c r="H306" s="7" t="str">
        <f t="shared" si="43"/>
        <v xml:space="preserve"> </v>
      </c>
      <c r="I306" s="7" t="str">
        <f t="shared" si="44"/>
        <v xml:space="preserve"> </v>
      </c>
      <c r="K306" s="1">
        <f>IF(OR(E306&lt;0,E306=" "),+'Existing Bldg Comparison'!$C$17/$F$10,-E306+'Existing Bldg Comparison'!$C$17/$F$10-H306)</f>
        <v>40000</v>
      </c>
      <c r="L306" s="16">
        <f t="shared" si="45"/>
        <v>288</v>
      </c>
      <c r="M306" s="7">
        <f t="shared" si="46"/>
        <v>10835516.215642601</v>
      </c>
      <c r="N306" s="9" t="str">
        <f>IF(AND(M306&gt;0,M305&lt;0),L306-((M306/'Existing Bldg Comparison'!$C$17))," ")</f>
        <v xml:space="preserve"> </v>
      </c>
    </row>
    <row r="307" spans="2:14" ht="20.100000000000001" customHeight="1" x14ac:dyDescent="0.25">
      <c r="B307" s="1"/>
      <c r="C307" s="2">
        <f t="shared" si="38"/>
        <v>0</v>
      </c>
      <c r="D307" s="7" t="str">
        <f t="shared" si="39"/>
        <v xml:space="preserve"> </v>
      </c>
      <c r="E307" s="2" t="str">
        <f t="shared" si="40"/>
        <v xml:space="preserve"> </v>
      </c>
      <c r="F307" s="2" t="str">
        <f t="shared" si="41"/>
        <v xml:space="preserve"> </v>
      </c>
      <c r="G307" s="7" t="str">
        <f t="shared" si="42"/>
        <v xml:space="preserve"> </v>
      </c>
      <c r="H307" s="7" t="str">
        <f t="shared" si="43"/>
        <v xml:space="preserve"> </v>
      </c>
      <c r="I307" s="7" t="str">
        <f t="shared" si="44"/>
        <v xml:space="preserve"> </v>
      </c>
      <c r="K307" s="1">
        <f>IF(OR(E307&lt;0,E307=" "),+'Existing Bldg Comparison'!$C$17/$F$10,-E307+'Existing Bldg Comparison'!$C$17/$F$10-H307)</f>
        <v>40000</v>
      </c>
      <c r="L307" s="16">
        <f t="shared" si="45"/>
        <v>289</v>
      </c>
      <c r="M307" s="7">
        <f t="shared" si="46"/>
        <v>10875516.215642601</v>
      </c>
      <c r="N307" s="9" t="str">
        <f>IF(AND(M307&gt;0,M306&lt;0),L307-((M307/'Existing Bldg Comparison'!$C$17))," ")</f>
        <v xml:space="preserve"> </v>
      </c>
    </row>
    <row r="308" spans="2:14" ht="20.100000000000001" customHeight="1" x14ac:dyDescent="0.25">
      <c r="B308" s="1"/>
      <c r="C308" s="2">
        <f t="shared" si="38"/>
        <v>0</v>
      </c>
      <c r="D308" s="7" t="str">
        <f t="shared" si="39"/>
        <v xml:space="preserve"> </v>
      </c>
      <c r="E308" s="2" t="str">
        <f t="shared" si="40"/>
        <v xml:space="preserve"> </v>
      </c>
      <c r="F308" s="2" t="str">
        <f t="shared" si="41"/>
        <v xml:space="preserve"> </v>
      </c>
      <c r="G308" s="7" t="str">
        <f t="shared" si="42"/>
        <v xml:space="preserve"> </v>
      </c>
      <c r="H308" s="7" t="str">
        <f t="shared" si="43"/>
        <v xml:space="preserve"> </v>
      </c>
      <c r="I308" s="7" t="str">
        <f t="shared" si="44"/>
        <v xml:space="preserve"> </v>
      </c>
      <c r="K308" s="1">
        <f>IF(OR(E308&lt;0,E308=" "),+'Existing Bldg Comparison'!$C$17/$F$10,-E308+'Existing Bldg Comparison'!$C$17/$F$10-H308)</f>
        <v>40000</v>
      </c>
      <c r="L308" s="16">
        <f t="shared" si="45"/>
        <v>290</v>
      </c>
      <c r="M308" s="7">
        <f t="shared" si="46"/>
        <v>10915516.215642601</v>
      </c>
      <c r="N308" s="9" t="str">
        <f>IF(AND(M308&gt;0,M307&lt;0),L308-((M308/'Existing Bldg Comparison'!$C$17))," ")</f>
        <v xml:space="preserve"> </v>
      </c>
    </row>
    <row r="309" spans="2:14" ht="20.100000000000001" customHeight="1" x14ac:dyDescent="0.25">
      <c r="B309" s="1"/>
      <c r="C309" s="2">
        <f t="shared" si="38"/>
        <v>0</v>
      </c>
      <c r="D309" s="7" t="str">
        <f t="shared" si="39"/>
        <v xml:space="preserve"> </v>
      </c>
      <c r="E309" s="2" t="str">
        <f t="shared" si="40"/>
        <v xml:space="preserve"> </v>
      </c>
      <c r="F309" s="2" t="str">
        <f t="shared" si="41"/>
        <v xml:space="preserve"> </v>
      </c>
      <c r="G309" s="7" t="str">
        <f t="shared" si="42"/>
        <v xml:space="preserve"> </v>
      </c>
      <c r="H309" s="7" t="str">
        <f t="shared" si="43"/>
        <v xml:space="preserve"> </v>
      </c>
      <c r="I309" s="7" t="str">
        <f t="shared" si="44"/>
        <v xml:space="preserve"> </v>
      </c>
      <c r="K309" s="1">
        <f>IF(OR(E309&lt;0,E309=" "),+'Existing Bldg Comparison'!$C$17/$F$10,-E309+'Existing Bldg Comparison'!$C$17/$F$10-H309)</f>
        <v>40000</v>
      </c>
      <c r="L309" s="16">
        <f t="shared" si="45"/>
        <v>291</v>
      </c>
      <c r="M309" s="7">
        <f t="shared" si="46"/>
        <v>10955516.215642601</v>
      </c>
      <c r="N309" s="9" t="str">
        <f>IF(AND(M309&gt;0,M308&lt;0),L309-((M309/'Existing Bldg Comparison'!$C$17))," ")</f>
        <v xml:space="preserve"> </v>
      </c>
    </row>
    <row r="310" spans="2:14" ht="20.100000000000001" customHeight="1" x14ac:dyDescent="0.25">
      <c r="B310" s="1"/>
      <c r="C310" s="2">
        <f t="shared" si="38"/>
        <v>0</v>
      </c>
      <c r="D310" s="7" t="str">
        <f t="shared" si="39"/>
        <v xml:space="preserve"> </v>
      </c>
      <c r="E310" s="2" t="str">
        <f t="shared" si="40"/>
        <v xml:space="preserve"> </v>
      </c>
      <c r="F310" s="2" t="str">
        <f t="shared" si="41"/>
        <v xml:space="preserve"> </v>
      </c>
      <c r="G310" s="7" t="str">
        <f t="shared" si="42"/>
        <v xml:space="preserve"> </v>
      </c>
      <c r="H310" s="7" t="str">
        <f t="shared" si="43"/>
        <v xml:space="preserve"> </v>
      </c>
      <c r="I310" s="7" t="str">
        <f t="shared" si="44"/>
        <v xml:space="preserve"> </v>
      </c>
      <c r="K310" s="1">
        <f>IF(OR(E310&lt;0,E310=" "),+'Existing Bldg Comparison'!$C$17/$F$10,-E310+'Existing Bldg Comparison'!$C$17/$F$10-H310)</f>
        <v>40000</v>
      </c>
      <c r="L310" s="16">
        <f t="shared" si="45"/>
        <v>292</v>
      </c>
      <c r="M310" s="7">
        <f t="shared" si="46"/>
        <v>10995516.215642601</v>
      </c>
      <c r="N310" s="9" t="str">
        <f>IF(AND(M310&gt;0,M309&lt;0),L310-((M310/'Existing Bldg Comparison'!$C$17))," ")</f>
        <v xml:space="preserve"> </v>
      </c>
    </row>
    <row r="311" spans="2:14" ht="20.100000000000001" customHeight="1" x14ac:dyDescent="0.25">
      <c r="B311" s="1"/>
      <c r="C311" s="2">
        <f t="shared" si="38"/>
        <v>0</v>
      </c>
      <c r="D311" s="7" t="str">
        <f t="shared" si="39"/>
        <v xml:space="preserve"> </v>
      </c>
      <c r="E311" s="2" t="str">
        <f t="shared" si="40"/>
        <v xml:space="preserve"> </v>
      </c>
      <c r="F311" s="2" t="str">
        <f t="shared" si="41"/>
        <v xml:space="preserve"> </v>
      </c>
      <c r="G311" s="7" t="str">
        <f t="shared" si="42"/>
        <v xml:space="preserve"> </v>
      </c>
      <c r="H311" s="7" t="str">
        <f t="shared" si="43"/>
        <v xml:space="preserve"> </v>
      </c>
      <c r="I311" s="7" t="str">
        <f t="shared" si="44"/>
        <v xml:space="preserve"> </v>
      </c>
      <c r="K311" s="1">
        <f>IF(OR(E311&lt;0,E311=" "),+'Existing Bldg Comparison'!$C$17/$F$10,-E311+'Existing Bldg Comparison'!$C$17/$F$10-H311)</f>
        <v>40000</v>
      </c>
      <c r="L311" s="16">
        <f t="shared" si="45"/>
        <v>293</v>
      </c>
      <c r="M311" s="7">
        <f t="shared" si="46"/>
        <v>11035516.215642601</v>
      </c>
      <c r="N311" s="9" t="str">
        <f>IF(AND(M311&gt;0,M310&lt;0),L311-((M311/'Existing Bldg Comparison'!$C$17))," ")</f>
        <v xml:space="preserve"> </v>
      </c>
    </row>
    <row r="312" spans="2:14" ht="20.100000000000001" customHeight="1" x14ac:dyDescent="0.25">
      <c r="B312" s="1"/>
      <c r="C312" s="2">
        <f t="shared" si="38"/>
        <v>0</v>
      </c>
      <c r="D312" s="7" t="str">
        <f t="shared" si="39"/>
        <v xml:space="preserve"> </v>
      </c>
      <c r="E312" s="2" t="str">
        <f t="shared" si="40"/>
        <v xml:space="preserve"> </v>
      </c>
      <c r="F312" s="2" t="str">
        <f t="shared" si="41"/>
        <v xml:space="preserve"> </v>
      </c>
      <c r="G312" s="7" t="str">
        <f t="shared" si="42"/>
        <v xml:space="preserve"> </v>
      </c>
      <c r="H312" s="7" t="str">
        <f t="shared" si="43"/>
        <v xml:space="preserve"> </v>
      </c>
      <c r="I312" s="7" t="str">
        <f t="shared" si="44"/>
        <v xml:space="preserve"> </v>
      </c>
      <c r="K312" s="1">
        <f>IF(OR(E312&lt;0,E312=" "),+'Existing Bldg Comparison'!$C$17/$F$10,-E312+'Existing Bldg Comparison'!$C$17/$F$10-H312)</f>
        <v>40000</v>
      </c>
      <c r="L312" s="16">
        <f t="shared" si="45"/>
        <v>294</v>
      </c>
      <c r="M312" s="7">
        <f t="shared" si="46"/>
        <v>11075516.215642601</v>
      </c>
      <c r="N312" s="9" t="str">
        <f>IF(AND(M312&gt;0,M311&lt;0),L312-((M312/'Existing Bldg Comparison'!$C$17))," ")</f>
        <v xml:space="preserve"> </v>
      </c>
    </row>
    <row r="313" spans="2:14" ht="20.100000000000001" customHeight="1" x14ac:dyDescent="0.25">
      <c r="B313" s="1"/>
      <c r="C313" s="2">
        <f t="shared" si="38"/>
        <v>0</v>
      </c>
      <c r="D313" s="7" t="str">
        <f t="shared" si="39"/>
        <v xml:space="preserve"> </v>
      </c>
      <c r="E313" s="2" t="str">
        <f t="shared" si="40"/>
        <v xml:space="preserve"> </v>
      </c>
      <c r="F313" s="2" t="str">
        <f t="shared" si="41"/>
        <v xml:space="preserve"> </v>
      </c>
      <c r="G313" s="7" t="str">
        <f t="shared" si="42"/>
        <v xml:space="preserve"> </v>
      </c>
      <c r="H313" s="7" t="str">
        <f t="shared" si="43"/>
        <v xml:space="preserve"> </v>
      </c>
      <c r="I313" s="7" t="str">
        <f t="shared" si="44"/>
        <v xml:space="preserve"> </v>
      </c>
      <c r="K313" s="1">
        <f>IF(OR(E313&lt;0,E313=" "),+'Existing Bldg Comparison'!$C$17/$F$10,-E313+'Existing Bldg Comparison'!$C$17/$F$10-H313)</f>
        <v>40000</v>
      </c>
      <c r="L313" s="16">
        <f t="shared" si="45"/>
        <v>295</v>
      </c>
      <c r="M313" s="7">
        <f t="shared" si="46"/>
        <v>11115516.215642601</v>
      </c>
      <c r="N313" s="9" t="str">
        <f>IF(AND(M313&gt;0,M312&lt;0),L313-((M313/'Existing Bldg Comparison'!$C$17))," ")</f>
        <v xml:space="preserve"> </v>
      </c>
    </row>
    <row r="314" spans="2:14" ht="20.100000000000001" customHeight="1" x14ac:dyDescent="0.25">
      <c r="B314" s="1"/>
      <c r="C314" s="2">
        <f t="shared" si="38"/>
        <v>0</v>
      </c>
      <c r="D314" s="7" t="str">
        <f t="shared" si="39"/>
        <v xml:space="preserve"> </v>
      </c>
      <c r="E314" s="2" t="str">
        <f t="shared" si="40"/>
        <v xml:space="preserve"> </v>
      </c>
      <c r="F314" s="2" t="str">
        <f t="shared" si="41"/>
        <v xml:space="preserve"> </v>
      </c>
      <c r="G314" s="7" t="str">
        <f t="shared" si="42"/>
        <v xml:space="preserve"> </v>
      </c>
      <c r="H314" s="7" t="str">
        <f t="shared" si="43"/>
        <v xml:space="preserve"> </v>
      </c>
      <c r="I314" s="7" t="str">
        <f t="shared" si="44"/>
        <v xml:space="preserve"> </v>
      </c>
      <c r="K314" s="1">
        <f>IF(OR(E314&lt;0,E314=" "),+'Existing Bldg Comparison'!$C$17/$F$10,-E314+'Existing Bldg Comparison'!$C$17/$F$10-H314)</f>
        <v>40000</v>
      </c>
      <c r="L314" s="16">
        <f t="shared" si="45"/>
        <v>296</v>
      </c>
      <c r="M314" s="7">
        <f t="shared" si="46"/>
        <v>11155516.215642601</v>
      </c>
      <c r="N314" s="9" t="str">
        <f>IF(AND(M314&gt;0,M313&lt;0),L314-((M314/'Existing Bldg Comparison'!$C$17))," ")</f>
        <v xml:space="preserve"> </v>
      </c>
    </row>
    <row r="315" spans="2:14" ht="20.100000000000001" customHeight="1" x14ac:dyDescent="0.25">
      <c r="B315" s="1"/>
      <c r="C315" s="2">
        <f t="shared" si="38"/>
        <v>0</v>
      </c>
      <c r="D315" s="7" t="str">
        <f t="shared" si="39"/>
        <v xml:space="preserve"> </v>
      </c>
      <c r="E315" s="2" t="str">
        <f t="shared" si="40"/>
        <v xml:space="preserve"> </v>
      </c>
      <c r="F315" s="2" t="str">
        <f t="shared" si="41"/>
        <v xml:space="preserve"> </v>
      </c>
      <c r="G315" s="7" t="str">
        <f t="shared" si="42"/>
        <v xml:space="preserve"> </v>
      </c>
      <c r="H315" s="7" t="str">
        <f t="shared" si="43"/>
        <v xml:space="preserve"> </v>
      </c>
      <c r="I315" s="7" t="str">
        <f t="shared" si="44"/>
        <v xml:space="preserve"> </v>
      </c>
      <c r="K315" s="1">
        <f>IF(OR(E315&lt;0,E315=" "),+'Existing Bldg Comparison'!$C$17/$F$10,-E315+'Existing Bldg Comparison'!$C$17/$F$10-H315)</f>
        <v>40000</v>
      </c>
      <c r="L315" s="16">
        <f t="shared" si="45"/>
        <v>297</v>
      </c>
      <c r="M315" s="7">
        <f t="shared" si="46"/>
        <v>11195516.215642601</v>
      </c>
      <c r="N315" s="9" t="str">
        <f>IF(AND(M315&gt;0,M314&lt;0),L315-((M315/'Existing Bldg Comparison'!$C$17))," ")</f>
        <v xml:space="preserve"> </v>
      </c>
    </row>
    <row r="316" spans="2:14" ht="20.100000000000001" customHeight="1" x14ac:dyDescent="0.25">
      <c r="B316" s="1"/>
      <c r="C316" s="2">
        <f t="shared" si="38"/>
        <v>0</v>
      </c>
      <c r="D316" s="7" t="str">
        <f t="shared" si="39"/>
        <v xml:space="preserve"> </v>
      </c>
      <c r="E316" s="2" t="str">
        <f t="shared" si="40"/>
        <v xml:space="preserve"> </v>
      </c>
      <c r="F316" s="2" t="str">
        <f t="shared" si="41"/>
        <v xml:space="preserve"> </v>
      </c>
      <c r="G316" s="7" t="str">
        <f t="shared" si="42"/>
        <v xml:space="preserve"> </v>
      </c>
      <c r="H316" s="7" t="str">
        <f t="shared" si="43"/>
        <v xml:space="preserve"> </v>
      </c>
      <c r="I316" s="7" t="str">
        <f t="shared" si="44"/>
        <v xml:space="preserve"> </v>
      </c>
      <c r="K316" s="1">
        <f>IF(OR(E316&lt;0,E316=" "),+'Existing Bldg Comparison'!$C$17/$F$10,-E316+'Existing Bldg Comparison'!$C$17/$F$10-H316)</f>
        <v>40000</v>
      </c>
      <c r="L316" s="16">
        <f t="shared" si="45"/>
        <v>298</v>
      </c>
      <c r="M316" s="7">
        <f t="shared" si="46"/>
        <v>11235516.215642601</v>
      </c>
      <c r="N316" s="9" t="str">
        <f>IF(AND(M316&gt;0,M315&lt;0),L316-((M316/'Existing Bldg Comparison'!$C$17))," ")</f>
        <v xml:space="preserve"> </v>
      </c>
    </row>
    <row r="317" spans="2:14" ht="20.100000000000001" customHeight="1" x14ac:dyDescent="0.25">
      <c r="B317" s="1"/>
      <c r="C317" s="2">
        <f t="shared" si="38"/>
        <v>0</v>
      </c>
      <c r="D317" s="7" t="str">
        <f t="shared" si="39"/>
        <v xml:space="preserve"> </v>
      </c>
      <c r="E317" s="2" t="str">
        <f t="shared" si="40"/>
        <v xml:space="preserve"> </v>
      </c>
      <c r="F317" s="2" t="str">
        <f t="shared" si="41"/>
        <v xml:space="preserve"> </v>
      </c>
      <c r="G317" s="7" t="str">
        <f t="shared" si="42"/>
        <v xml:space="preserve"> </v>
      </c>
      <c r="H317" s="7" t="str">
        <f t="shared" si="43"/>
        <v xml:space="preserve"> </v>
      </c>
      <c r="I317" s="7" t="str">
        <f t="shared" si="44"/>
        <v xml:space="preserve"> </v>
      </c>
      <c r="K317" s="1">
        <f>IF(OR(E317&lt;0,E317=" "),+'Existing Bldg Comparison'!$C$17/$F$10,-E317+'Existing Bldg Comparison'!$C$17/$F$10-H317)</f>
        <v>40000</v>
      </c>
      <c r="L317" s="16">
        <f t="shared" si="45"/>
        <v>299</v>
      </c>
      <c r="M317" s="7">
        <f t="shared" si="46"/>
        <v>11275516.215642601</v>
      </c>
      <c r="N317" s="9" t="str">
        <f>IF(AND(M317&gt;0,M316&lt;0),L317-((M317/'Existing Bldg Comparison'!$C$17))," ")</f>
        <v xml:space="preserve"> </v>
      </c>
    </row>
    <row r="318" spans="2:14" ht="20.100000000000001" customHeight="1" x14ac:dyDescent="0.25">
      <c r="B318" s="1"/>
      <c r="C318" s="2">
        <f t="shared" si="38"/>
        <v>0</v>
      </c>
      <c r="D318" s="7" t="str">
        <f t="shared" si="39"/>
        <v xml:space="preserve"> </v>
      </c>
      <c r="E318" s="2" t="str">
        <f t="shared" si="40"/>
        <v xml:space="preserve"> </v>
      </c>
      <c r="F318" s="2" t="str">
        <f t="shared" si="41"/>
        <v xml:space="preserve"> </v>
      </c>
      <c r="G318" s="7" t="str">
        <f t="shared" si="42"/>
        <v xml:space="preserve"> </v>
      </c>
      <c r="H318" s="7" t="str">
        <f t="shared" si="43"/>
        <v xml:space="preserve"> </v>
      </c>
      <c r="I318" s="7" t="str">
        <f t="shared" si="44"/>
        <v xml:space="preserve"> </v>
      </c>
      <c r="K318" s="1">
        <f>IF(OR(E318&lt;0,E318=" "),+'Existing Bldg Comparison'!$C$17/$F$10,-E318+'Existing Bldg Comparison'!$C$17/$F$10-H318)</f>
        <v>40000</v>
      </c>
      <c r="L318" s="16">
        <f t="shared" si="45"/>
        <v>300</v>
      </c>
      <c r="M318" s="7">
        <f t="shared" si="46"/>
        <v>11315516.215642601</v>
      </c>
      <c r="N318" s="9" t="str">
        <f>IF(AND(M318&gt;0,M317&lt;0),L318-((M318/'Existing Bldg Comparison'!$C$17))," ")</f>
        <v xml:space="preserve"> </v>
      </c>
    </row>
    <row r="319" spans="2:14" ht="20.100000000000001" customHeight="1" x14ac:dyDescent="0.25">
      <c r="B319" s="1"/>
      <c r="C319" s="2">
        <f t="shared" si="38"/>
        <v>0</v>
      </c>
      <c r="D319" s="7" t="str">
        <f t="shared" si="39"/>
        <v xml:space="preserve"> </v>
      </c>
      <c r="E319" s="2" t="str">
        <f t="shared" si="40"/>
        <v xml:space="preserve"> </v>
      </c>
      <c r="F319" s="2" t="str">
        <f t="shared" si="41"/>
        <v xml:space="preserve"> </v>
      </c>
      <c r="G319" s="7" t="str">
        <f t="shared" si="42"/>
        <v xml:space="preserve"> </v>
      </c>
      <c r="H319" s="7" t="str">
        <f t="shared" si="43"/>
        <v xml:space="preserve"> </v>
      </c>
      <c r="I319" s="7" t="str">
        <f t="shared" si="44"/>
        <v xml:space="preserve"> </v>
      </c>
      <c r="K319" s="1">
        <f>IF(OR(E319&lt;0,E319=" "),+'Existing Bldg Comparison'!$C$17/$F$10,-E319+'Existing Bldg Comparison'!$C$17/$F$10-H319)</f>
        <v>40000</v>
      </c>
      <c r="L319" s="16">
        <f t="shared" si="45"/>
        <v>301</v>
      </c>
      <c r="M319" s="7">
        <f t="shared" si="46"/>
        <v>11355516.215642601</v>
      </c>
      <c r="N319" s="9" t="str">
        <f>IF(AND(M319&gt;0,M318&lt;0),L319-((M319/'Existing Bldg Comparison'!$C$17))," ")</f>
        <v xml:space="preserve"> </v>
      </c>
    </row>
    <row r="320" spans="2:14" ht="20.100000000000001" customHeight="1" x14ac:dyDescent="0.25">
      <c r="B320" s="1"/>
      <c r="C320" s="2">
        <f t="shared" si="38"/>
        <v>0</v>
      </c>
      <c r="D320" s="7" t="str">
        <f t="shared" si="39"/>
        <v xml:space="preserve"> </v>
      </c>
      <c r="E320" s="2" t="str">
        <f t="shared" si="40"/>
        <v xml:space="preserve"> </v>
      </c>
      <c r="F320" s="2" t="str">
        <f t="shared" si="41"/>
        <v xml:space="preserve"> </v>
      </c>
      <c r="G320" s="7" t="str">
        <f t="shared" si="42"/>
        <v xml:space="preserve"> </v>
      </c>
      <c r="H320" s="7" t="str">
        <f t="shared" si="43"/>
        <v xml:space="preserve"> </v>
      </c>
      <c r="I320" s="7" t="str">
        <f t="shared" si="44"/>
        <v xml:space="preserve"> </v>
      </c>
      <c r="K320" s="1">
        <f>IF(OR(E320&lt;0,E320=" "),+'Existing Bldg Comparison'!$C$17/$F$10,-E320+'Existing Bldg Comparison'!$C$17/$F$10-H320)</f>
        <v>40000</v>
      </c>
      <c r="L320" s="16">
        <f t="shared" si="45"/>
        <v>302</v>
      </c>
      <c r="M320" s="7">
        <f t="shared" si="46"/>
        <v>11395516.215642601</v>
      </c>
      <c r="N320" s="9" t="str">
        <f>IF(AND(M320&gt;0,M319&lt;0),L320-((M320/'Existing Bldg Comparison'!$C$17))," ")</f>
        <v xml:space="preserve"> </v>
      </c>
    </row>
    <row r="321" spans="2:14" ht="20.100000000000001" customHeight="1" x14ac:dyDescent="0.25">
      <c r="B321" s="1"/>
      <c r="C321" s="2">
        <f t="shared" si="38"/>
        <v>0</v>
      </c>
      <c r="D321" s="7" t="str">
        <f t="shared" si="39"/>
        <v xml:space="preserve"> </v>
      </c>
      <c r="E321" s="2" t="str">
        <f t="shared" si="40"/>
        <v xml:space="preserve"> </v>
      </c>
      <c r="F321" s="2" t="str">
        <f t="shared" si="41"/>
        <v xml:space="preserve"> </v>
      </c>
      <c r="G321" s="7" t="str">
        <f t="shared" si="42"/>
        <v xml:space="preserve"> </v>
      </c>
      <c r="H321" s="7" t="str">
        <f t="shared" si="43"/>
        <v xml:space="preserve"> </v>
      </c>
      <c r="I321" s="7" t="str">
        <f t="shared" si="44"/>
        <v xml:space="preserve"> </v>
      </c>
      <c r="K321" s="1">
        <f>IF(OR(E321&lt;0,E321=" "),+'Existing Bldg Comparison'!$C$17/$F$10,-E321+'Existing Bldg Comparison'!$C$17/$F$10-H321)</f>
        <v>40000</v>
      </c>
      <c r="L321" s="16">
        <f t="shared" si="45"/>
        <v>303</v>
      </c>
      <c r="M321" s="7">
        <f t="shared" si="46"/>
        <v>11435516.215642601</v>
      </c>
      <c r="N321" s="9" t="str">
        <f>IF(AND(M321&gt;0,M320&lt;0),L321-((M321/'Existing Bldg Comparison'!$C$17))," ")</f>
        <v xml:space="preserve"> </v>
      </c>
    </row>
    <row r="322" spans="2:14" ht="20.100000000000001" customHeight="1" x14ac:dyDescent="0.25">
      <c r="B322" s="1"/>
      <c r="C322" s="2">
        <f t="shared" si="38"/>
        <v>0</v>
      </c>
      <c r="D322" s="7" t="str">
        <f t="shared" si="39"/>
        <v xml:space="preserve"> </v>
      </c>
      <c r="E322" s="2" t="str">
        <f t="shared" si="40"/>
        <v xml:space="preserve"> </v>
      </c>
      <c r="F322" s="2" t="str">
        <f t="shared" si="41"/>
        <v xml:space="preserve"> </v>
      </c>
      <c r="G322" s="7" t="str">
        <f t="shared" si="42"/>
        <v xml:space="preserve"> </v>
      </c>
      <c r="H322" s="7" t="str">
        <f t="shared" si="43"/>
        <v xml:space="preserve"> </v>
      </c>
      <c r="I322" s="7" t="str">
        <f t="shared" si="44"/>
        <v xml:space="preserve"> </v>
      </c>
      <c r="K322" s="1">
        <f>IF(OR(E322&lt;0,E322=" "),+'Existing Bldg Comparison'!$C$17/$F$10,-E322+'Existing Bldg Comparison'!$C$17/$F$10-H322)</f>
        <v>40000</v>
      </c>
      <c r="L322" s="16">
        <f t="shared" si="45"/>
        <v>304</v>
      </c>
      <c r="M322" s="7">
        <f t="shared" si="46"/>
        <v>11475516.215642601</v>
      </c>
      <c r="N322" s="9" t="str">
        <f>IF(AND(M322&gt;0,M321&lt;0),L322-((M322/'Existing Bldg Comparison'!$C$17))," ")</f>
        <v xml:space="preserve"> </v>
      </c>
    </row>
    <row r="323" spans="2:14" ht="20.100000000000001" customHeight="1" x14ac:dyDescent="0.25">
      <c r="B323" s="1"/>
      <c r="C323" s="2">
        <f t="shared" si="38"/>
        <v>0</v>
      </c>
      <c r="D323" s="7" t="str">
        <f t="shared" si="39"/>
        <v xml:space="preserve"> </v>
      </c>
      <c r="E323" s="2" t="str">
        <f t="shared" si="40"/>
        <v xml:space="preserve"> </v>
      </c>
      <c r="F323" s="2" t="str">
        <f t="shared" si="41"/>
        <v xml:space="preserve"> </v>
      </c>
      <c r="G323" s="7" t="str">
        <f t="shared" si="42"/>
        <v xml:space="preserve"> </v>
      </c>
      <c r="H323" s="7" t="str">
        <f t="shared" si="43"/>
        <v xml:space="preserve"> </v>
      </c>
      <c r="I323" s="7" t="str">
        <f t="shared" si="44"/>
        <v xml:space="preserve"> </v>
      </c>
      <c r="K323" s="1">
        <f>IF(OR(E323&lt;0,E323=" "),+'Existing Bldg Comparison'!$C$17/$F$10,-E323+'Existing Bldg Comparison'!$C$17/$F$10-H323)</f>
        <v>40000</v>
      </c>
      <c r="L323" s="16">
        <f t="shared" si="45"/>
        <v>305</v>
      </c>
      <c r="M323" s="7">
        <f t="shared" si="46"/>
        <v>11515516.215642601</v>
      </c>
      <c r="N323" s="9" t="str">
        <f>IF(AND(M323&gt;0,M322&lt;0),L323-((M323/'Existing Bldg Comparison'!$C$17))," ")</f>
        <v xml:space="preserve"> </v>
      </c>
    </row>
    <row r="324" spans="2:14" ht="20.100000000000001" customHeight="1" x14ac:dyDescent="0.25">
      <c r="B324" s="1"/>
      <c r="C324" s="2">
        <f t="shared" si="38"/>
        <v>0</v>
      </c>
      <c r="D324" s="7" t="str">
        <f t="shared" si="39"/>
        <v xml:space="preserve"> </v>
      </c>
      <c r="E324" s="2" t="str">
        <f t="shared" si="40"/>
        <v xml:space="preserve"> </v>
      </c>
      <c r="F324" s="2" t="str">
        <f t="shared" si="41"/>
        <v xml:space="preserve"> </v>
      </c>
      <c r="G324" s="7" t="str">
        <f t="shared" si="42"/>
        <v xml:space="preserve"> </v>
      </c>
      <c r="H324" s="7" t="str">
        <f t="shared" si="43"/>
        <v xml:space="preserve"> </v>
      </c>
      <c r="I324" s="7" t="str">
        <f t="shared" si="44"/>
        <v xml:space="preserve"> </v>
      </c>
      <c r="K324" s="1">
        <f>IF(OR(E324&lt;0,E324=" "),+'Existing Bldg Comparison'!$C$17/$F$10,-E324+'Existing Bldg Comparison'!$C$17/$F$10-H324)</f>
        <v>40000</v>
      </c>
      <c r="L324" s="16">
        <f t="shared" si="45"/>
        <v>306</v>
      </c>
      <c r="M324" s="7">
        <f t="shared" si="46"/>
        <v>11555516.215642601</v>
      </c>
      <c r="N324" s="9" t="str">
        <f>IF(AND(M324&gt;0,M323&lt;0),L324-((M324/'Existing Bldg Comparison'!$C$17))," ")</f>
        <v xml:space="preserve"> </v>
      </c>
    </row>
    <row r="325" spans="2:14" ht="20.100000000000001" customHeight="1" x14ac:dyDescent="0.25">
      <c r="B325" s="1"/>
      <c r="C325" s="2">
        <f t="shared" si="38"/>
        <v>0</v>
      </c>
      <c r="D325" s="7" t="str">
        <f t="shared" si="39"/>
        <v xml:space="preserve"> </v>
      </c>
      <c r="E325" s="2" t="str">
        <f t="shared" si="40"/>
        <v xml:space="preserve"> </v>
      </c>
      <c r="F325" s="2" t="str">
        <f t="shared" si="41"/>
        <v xml:space="preserve"> </v>
      </c>
      <c r="G325" s="7" t="str">
        <f t="shared" si="42"/>
        <v xml:space="preserve"> </v>
      </c>
      <c r="H325" s="7" t="str">
        <f t="shared" si="43"/>
        <v xml:space="preserve"> </v>
      </c>
      <c r="I325" s="7" t="str">
        <f t="shared" si="44"/>
        <v xml:space="preserve"> </v>
      </c>
      <c r="K325" s="1">
        <f>IF(OR(E325&lt;0,E325=" "),+'Existing Bldg Comparison'!$C$17/$F$10,-E325+'Existing Bldg Comparison'!$C$17/$F$10-H325)</f>
        <v>40000</v>
      </c>
      <c r="L325" s="16">
        <f t="shared" si="45"/>
        <v>307</v>
      </c>
      <c r="M325" s="7">
        <f t="shared" si="46"/>
        <v>11595516.215642601</v>
      </c>
      <c r="N325" s="9" t="str">
        <f>IF(AND(M325&gt;0,M324&lt;0),L325-((M325/'Existing Bldg Comparison'!$C$17))," ")</f>
        <v xml:space="preserve"> </v>
      </c>
    </row>
    <row r="326" spans="2:14" ht="20.100000000000001" customHeight="1" x14ac:dyDescent="0.25">
      <c r="B326" s="1"/>
      <c r="C326" s="2">
        <f t="shared" si="38"/>
        <v>0</v>
      </c>
      <c r="D326" s="7" t="str">
        <f t="shared" si="39"/>
        <v xml:space="preserve"> </v>
      </c>
      <c r="E326" s="2" t="str">
        <f t="shared" si="40"/>
        <v xml:space="preserve"> </v>
      </c>
      <c r="F326" s="2" t="str">
        <f t="shared" si="41"/>
        <v xml:space="preserve"> </v>
      </c>
      <c r="G326" s="7" t="str">
        <f t="shared" si="42"/>
        <v xml:space="preserve"> </v>
      </c>
      <c r="H326" s="7" t="str">
        <f t="shared" si="43"/>
        <v xml:space="preserve"> </v>
      </c>
      <c r="I326" s="7" t="str">
        <f t="shared" si="44"/>
        <v xml:space="preserve"> </v>
      </c>
      <c r="K326" s="1">
        <f>IF(OR(E326&lt;0,E326=" "),+'Existing Bldg Comparison'!$C$17/$F$10,-E326+'Existing Bldg Comparison'!$C$17/$F$10-H326)</f>
        <v>40000</v>
      </c>
      <c r="L326" s="16">
        <f t="shared" si="45"/>
        <v>308</v>
      </c>
      <c r="M326" s="7">
        <f t="shared" si="46"/>
        <v>11635516.215642601</v>
      </c>
      <c r="N326" s="9" t="str">
        <f>IF(AND(M326&gt;0,M325&lt;0),L326-((M326/'Existing Bldg Comparison'!$C$17))," ")</f>
        <v xml:space="preserve"> </v>
      </c>
    </row>
    <row r="327" spans="2:14" ht="20.100000000000001" customHeight="1" x14ac:dyDescent="0.25">
      <c r="B327" s="1"/>
      <c r="C327" s="2">
        <f t="shared" si="38"/>
        <v>0</v>
      </c>
      <c r="D327" s="7" t="str">
        <f t="shared" si="39"/>
        <v xml:space="preserve"> </v>
      </c>
      <c r="E327" s="2" t="str">
        <f t="shared" si="40"/>
        <v xml:space="preserve"> </v>
      </c>
      <c r="F327" s="2" t="str">
        <f t="shared" si="41"/>
        <v xml:space="preserve"> </v>
      </c>
      <c r="G327" s="7" t="str">
        <f t="shared" si="42"/>
        <v xml:space="preserve"> </v>
      </c>
      <c r="H327" s="7" t="str">
        <f t="shared" si="43"/>
        <v xml:space="preserve"> </v>
      </c>
      <c r="I327" s="7" t="str">
        <f t="shared" si="44"/>
        <v xml:space="preserve"> </v>
      </c>
      <c r="K327" s="1">
        <f>IF(OR(E327&lt;0,E327=" "),+'Existing Bldg Comparison'!$C$17/$F$10,-E327+'Existing Bldg Comparison'!$C$17/$F$10-H327)</f>
        <v>40000</v>
      </c>
      <c r="L327" s="16">
        <f t="shared" si="45"/>
        <v>309</v>
      </c>
      <c r="M327" s="7">
        <f t="shared" si="46"/>
        <v>11675516.215642601</v>
      </c>
      <c r="N327" s="9" t="str">
        <f>IF(AND(M327&gt;0,M326&lt;0),L327-((M327/'Existing Bldg Comparison'!$C$17))," ")</f>
        <v xml:space="preserve"> </v>
      </c>
    </row>
    <row r="328" spans="2:14" ht="20.100000000000001" customHeight="1" x14ac:dyDescent="0.25">
      <c r="B328" s="1"/>
      <c r="C328" s="2">
        <f t="shared" si="38"/>
        <v>0</v>
      </c>
      <c r="D328" s="7" t="str">
        <f t="shared" si="39"/>
        <v xml:space="preserve"> </v>
      </c>
      <c r="E328" s="2" t="str">
        <f t="shared" si="40"/>
        <v xml:space="preserve"> </v>
      </c>
      <c r="F328" s="2" t="str">
        <f t="shared" si="41"/>
        <v xml:space="preserve"> </v>
      </c>
      <c r="G328" s="7" t="str">
        <f t="shared" si="42"/>
        <v xml:space="preserve"> </v>
      </c>
      <c r="H328" s="7" t="str">
        <f t="shared" si="43"/>
        <v xml:space="preserve"> </v>
      </c>
      <c r="I328" s="7" t="str">
        <f t="shared" si="44"/>
        <v xml:space="preserve"> </v>
      </c>
      <c r="K328" s="1">
        <f>IF(OR(E328&lt;0,E328=" "),+'Existing Bldg Comparison'!$C$17/$F$10,-E328+'Existing Bldg Comparison'!$C$17/$F$10-H328)</f>
        <v>40000</v>
      </c>
      <c r="L328" s="16">
        <f t="shared" si="45"/>
        <v>310</v>
      </c>
      <c r="M328" s="7">
        <f t="shared" si="46"/>
        <v>11715516.215642601</v>
      </c>
      <c r="N328" s="9" t="str">
        <f>IF(AND(M328&gt;0,M327&lt;0),L328-((M328/'Existing Bldg Comparison'!$C$17))," ")</f>
        <v xml:space="preserve"> </v>
      </c>
    </row>
    <row r="329" spans="2:14" ht="20.100000000000001" customHeight="1" x14ac:dyDescent="0.25">
      <c r="B329" s="1"/>
      <c r="C329" s="2">
        <f t="shared" si="38"/>
        <v>0</v>
      </c>
      <c r="D329" s="7" t="str">
        <f t="shared" si="39"/>
        <v xml:space="preserve"> </v>
      </c>
      <c r="E329" s="2" t="str">
        <f t="shared" si="40"/>
        <v xml:space="preserve"> </v>
      </c>
      <c r="F329" s="2" t="str">
        <f t="shared" si="41"/>
        <v xml:space="preserve"> </v>
      </c>
      <c r="G329" s="7" t="str">
        <f t="shared" si="42"/>
        <v xml:space="preserve"> </v>
      </c>
      <c r="H329" s="7" t="str">
        <f t="shared" si="43"/>
        <v xml:space="preserve"> </v>
      </c>
      <c r="I329" s="7" t="str">
        <f t="shared" si="44"/>
        <v xml:space="preserve"> </v>
      </c>
      <c r="K329" s="1">
        <f>IF(OR(E329&lt;0,E329=" "),+'Existing Bldg Comparison'!$C$17/$F$10,-E329+'Existing Bldg Comparison'!$C$17/$F$10-H329)</f>
        <v>40000</v>
      </c>
      <c r="L329" s="16">
        <f t="shared" si="45"/>
        <v>311</v>
      </c>
      <c r="M329" s="7">
        <f t="shared" si="46"/>
        <v>11755516.215642601</v>
      </c>
      <c r="N329" s="9" t="str">
        <f>IF(AND(M329&gt;0,M328&lt;0),L329-((M329/'Existing Bldg Comparison'!$C$17))," ")</f>
        <v xml:space="preserve"> </v>
      </c>
    </row>
    <row r="330" spans="2:14" ht="20.100000000000001" customHeight="1" x14ac:dyDescent="0.25">
      <c r="B330" s="1"/>
      <c r="C330" s="2">
        <f t="shared" si="38"/>
        <v>0</v>
      </c>
      <c r="D330" s="7" t="str">
        <f t="shared" si="39"/>
        <v xml:space="preserve"> </v>
      </c>
      <c r="E330" s="2" t="str">
        <f t="shared" si="40"/>
        <v xml:space="preserve"> </v>
      </c>
      <c r="F330" s="2" t="str">
        <f t="shared" si="41"/>
        <v xml:space="preserve"> </v>
      </c>
      <c r="G330" s="7" t="str">
        <f t="shared" si="42"/>
        <v xml:space="preserve"> </v>
      </c>
      <c r="H330" s="7" t="str">
        <f t="shared" si="43"/>
        <v xml:space="preserve"> </v>
      </c>
      <c r="I330" s="7" t="str">
        <f t="shared" si="44"/>
        <v xml:space="preserve"> </v>
      </c>
      <c r="K330" s="1">
        <f>IF(OR(E330&lt;0,E330=" "),+'Existing Bldg Comparison'!$C$17/$F$10,-E330+'Existing Bldg Comparison'!$C$17/$F$10-H330)</f>
        <v>40000</v>
      </c>
      <c r="L330" s="16">
        <f t="shared" si="45"/>
        <v>312</v>
      </c>
      <c r="M330" s="7">
        <f t="shared" si="46"/>
        <v>11795516.215642601</v>
      </c>
      <c r="N330" s="9" t="str">
        <f>IF(AND(M330&gt;0,M329&lt;0),L330-((M330/'Existing Bldg Comparison'!$C$17))," ")</f>
        <v xml:space="preserve"> </v>
      </c>
    </row>
    <row r="331" spans="2:14" ht="20.100000000000001" customHeight="1" x14ac:dyDescent="0.25">
      <c r="B331" s="1"/>
      <c r="C331" s="2">
        <f t="shared" si="38"/>
        <v>0</v>
      </c>
      <c r="D331" s="7" t="str">
        <f t="shared" si="39"/>
        <v xml:space="preserve"> </v>
      </c>
      <c r="E331" s="2" t="str">
        <f t="shared" si="40"/>
        <v xml:space="preserve"> </v>
      </c>
      <c r="F331" s="2" t="str">
        <f t="shared" si="41"/>
        <v xml:space="preserve"> </v>
      </c>
      <c r="G331" s="7" t="str">
        <f t="shared" si="42"/>
        <v xml:space="preserve"> </v>
      </c>
      <c r="H331" s="7" t="str">
        <f t="shared" si="43"/>
        <v xml:space="preserve"> </v>
      </c>
      <c r="I331" s="7" t="str">
        <f t="shared" si="44"/>
        <v xml:space="preserve"> </v>
      </c>
      <c r="K331" s="1">
        <f>IF(OR(E331&lt;0,E331=" "),+'Existing Bldg Comparison'!$C$17/$F$10,-E331+'Existing Bldg Comparison'!$C$17/$F$10-H331)</f>
        <v>40000</v>
      </c>
      <c r="L331" s="16">
        <f t="shared" si="45"/>
        <v>313</v>
      </c>
      <c r="M331" s="7">
        <f t="shared" si="46"/>
        <v>11835516.215642601</v>
      </c>
      <c r="N331" s="9" t="str">
        <f>IF(AND(M331&gt;0,M330&lt;0),L331-((M331/'Existing Bldg Comparison'!$C$17))," ")</f>
        <v xml:space="preserve"> </v>
      </c>
    </row>
    <row r="332" spans="2:14" ht="20.100000000000001" customHeight="1" x14ac:dyDescent="0.25">
      <c r="B332" s="1"/>
      <c r="C332" s="2">
        <f t="shared" si="38"/>
        <v>0</v>
      </c>
      <c r="D332" s="7" t="str">
        <f t="shared" si="39"/>
        <v xml:space="preserve"> </v>
      </c>
      <c r="E332" s="2" t="str">
        <f t="shared" si="40"/>
        <v xml:space="preserve"> </v>
      </c>
      <c r="F332" s="2" t="str">
        <f t="shared" si="41"/>
        <v xml:space="preserve"> </v>
      </c>
      <c r="G332" s="7" t="str">
        <f t="shared" si="42"/>
        <v xml:space="preserve"> </v>
      </c>
      <c r="H332" s="7" t="str">
        <f t="shared" si="43"/>
        <v xml:space="preserve"> </v>
      </c>
      <c r="I332" s="7" t="str">
        <f t="shared" si="44"/>
        <v xml:space="preserve"> </v>
      </c>
      <c r="K332" s="1">
        <f>IF(OR(E332&lt;0,E332=" "),+'Existing Bldg Comparison'!$C$17/$F$10,-E332+'Existing Bldg Comparison'!$C$17/$F$10-H332)</f>
        <v>40000</v>
      </c>
      <c r="L332" s="16">
        <f t="shared" si="45"/>
        <v>314</v>
      </c>
      <c r="M332" s="7">
        <f t="shared" si="46"/>
        <v>11875516.215642601</v>
      </c>
      <c r="N332" s="9" t="str">
        <f>IF(AND(M332&gt;0,M331&lt;0),L332-((M332/'Existing Bldg Comparison'!$C$17))," ")</f>
        <v xml:space="preserve"> </v>
      </c>
    </row>
    <row r="333" spans="2:14" ht="20.100000000000001" customHeight="1" x14ac:dyDescent="0.25">
      <c r="B333" s="1"/>
      <c r="C333" s="2">
        <f t="shared" si="38"/>
        <v>0</v>
      </c>
      <c r="D333" s="7" t="str">
        <f t="shared" si="39"/>
        <v xml:space="preserve"> </v>
      </c>
      <c r="E333" s="2" t="str">
        <f t="shared" si="40"/>
        <v xml:space="preserve"> </v>
      </c>
      <c r="F333" s="2" t="str">
        <f t="shared" si="41"/>
        <v xml:space="preserve"> </v>
      </c>
      <c r="G333" s="7" t="str">
        <f t="shared" si="42"/>
        <v xml:space="preserve"> </v>
      </c>
      <c r="H333" s="7" t="str">
        <f t="shared" si="43"/>
        <v xml:space="preserve"> </v>
      </c>
      <c r="I333" s="7" t="str">
        <f t="shared" si="44"/>
        <v xml:space="preserve"> </v>
      </c>
      <c r="K333" s="1">
        <f>IF(OR(E333&lt;0,E333=" "),+'Existing Bldg Comparison'!$C$17/$F$10,-E333+'Existing Bldg Comparison'!$C$17/$F$10-H333)</f>
        <v>40000</v>
      </c>
      <c r="L333" s="16">
        <f t="shared" si="45"/>
        <v>315</v>
      </c>
      <c r="M333" s="7">
        <f t="shared" si="46"/>
        <v>11915516.215642601</v>
      </c>
      <c r="N333" s="9" t="str">
        <f>IF(AND(M333&gt;0,M332&lt;0),L333-((M333/'Existing Bldg Comparison'!$C$17))," ")</f>
        <v xml:space="preserve"> </v>
      </c>
    </row>
    <row r="334" spans="2:14" ht="20.100000000000001" customHeight="1" x14ac:dyDescent="0.25">
      <c r="B334" s="1"/>
      <c r="C334" s="2">
        <f t="shared" si="38"/>
        <v>0</v>
      </c>
      <c r="D334" s="7" t="str">
        <f t="shared" si="39"/>
        <v xml:space="preserve"> </v>
      </c>
      <c r="E334" s="2" t="str">
        <f t="shared" si="40"/>
        <v xml:space="preserve"> </v>
      </c>
      <c r="F334" s="2" t="str">
        <f t="shared" si="41"/>
        <v xml:space="preserve"> </v>
      </c>
      <c r="G334" s="7" t="str">
        <f t="shared" si="42"/>
        <v xml:space="preserve"> </v>
      </c>
      <c r="H334" s="7" t="str">
        <f t="shared" si="43"/>
        <v xml:space="preserve"> </v>
      </c>
      <c r="I334" s="7" t="str">
        <f t="shared" si="44"/>
        <v xml:space="preserve"> </v>
      </c>
      <c r="K334" s="1">
        <f>IF(OR(E334&lt;0,E334=" "),+'Existing Bldg Comparison'!$C$17/$F$10,-E334+'Existing Bldg Comparison'!$C$17/$F$10-H334)</f>
        <v>40000</v>
      </c>
      <c r="L334" s="16">
        <f t="shared" si="45"/>
        <v>316</v>
      </c>
      <c r="M334" s="7">
        <f t="shared" si="46"/>
        <v>11955516.215642601</v>
      </c>
      <c r="N334" s="9" t="str">
        <f>IF(AND(M334&gt;0,M333&lt;0),L334-((M334/'Existing Bldg Comparison'!$C$17))," ")</f>
        <v xml:space="preserve"> </v>
      </c>
    </row>
    <row r="335" spans="2:14" ht="20.100000000000001" customHeight="1" x14ac:dyDescent="0.25">
      <c r="B335" s="1"/>
      <c r="C335" s="2">
        <f t="shared" si="38"/>
        <v>0</v>
      </c>
      <c r="D335" s="7" t="str">
        <f t="shared" si="39"/>
        <v xml:space="preserve"> </v>
      </c>
      <c r="E335" s="2" t="str">
        <f t="shared" si="40"/>
        <v xml:space="preserve"> </v>
      </c>
      <c r="F335" s="2" t="str">
        <f t="shared" si="41"/>
        <v xml:space="preserve"> </v>
      </c>
      <c r="G335" s="7" t="str">
        <f t="shared" si="42"/>
        <v xml:space="preserve"> </v>
      </c>
      <c r="H335" s="7" t="str">
        <f t="shared" si="43"/>
        <v xml:space="preserve"> </v>
      </c>
      <c r="I335" s="7" t="str">
        <f t="shared" si="44"/>
        <v xml:space="preserve"> </v>
      </c>
      <c r="K335" s="1">
        <f>IF(OR(E335&lt;0,E335=" "),+'Existing Bldg Comparison'!$C$17/$F$10,-E335+'Existing Bldg Comparison'!$C$17/$F$10-H335)</f>
        <v>40000</v>
      </c>
      <c r="L335" s="16">
        <f t="shared" si="45"/>
        <v>317</v>
      </c>
      <c r="M335" s="7">
        <f t="shared" si="46"/>
        <v>11995516.215642601</v>
      </c>
      <c r="N335" s="9" t="str">
        <f>IF(AND(M335&gt;0,M334&lt;0),L335-((M335/'Existing Bldg Comparison'!$C$17))," ")</f>
        <v xml:space="preserve"> </v>
      </c>
    </row>
    <row r="336" spans="2:14" ht="20.100000000000001" customHeight="1" x14ac:dyDescent="0.25">
      <c r="B336" s="1"/>
      <c r="C336" s="2">
        <f t="shared" si="38"/>
        <v>0</v>
      </c>
      <c r="D336" s="7" t="str">
        <f t="shared" si="39"/>
        <v xml:space="preserve"> </v>
      </c>
      <c r="E336" s="2" t="str">
        <f t="shared" si="40"/>
        <v xml:space="preserve"> </v>
      </c>
      <c r="F336" s="2" t="str">
        <f t="shared" si="41"/>
        <v xml:space="preserve"> </v>
      </c>
      <c r="G336" s="7" t="str">
        <f t="shared" si="42"/>
        <v xml:space="preserve"> </v>
      </c>
      <c r="H336" s="7" t="str">
        <f t="shared" si="43"/>
        <v xml:space="preserve"> </v>
      </c>
      <c r="I336" s="7" t="str">
        <f t="shared" si="44"/>
        <v xml:space="preserve"> </v>
      </c>
      <c r="K336" s="1">
        <f>IF(OR(E336&lt;0,E336=" "),+'Existing Bldg Comparison'!$C$17/$F$10,-E336+'Existing Bldg Comparison'!$C$17/$F$10-H336)</f>
        <v>40000</v>
      </c>
      <c r="L336" s="16">
        <f t="shared" si="45"/>
        <v>318</v>
      </c>
      <c r="M336" s="7">
        <f t="shared" si="46"/>
        <v>12035516.215642601</v>
      </c>
      <c r="N336" s="9" t="str">
        <f>IF(AND(M336&gt;0,M335&lt;0),L336-((M336/'Existing Bldg Comparison'!$C$17))," ")</f>
        <v xml:space="preserve"> </v>
      </c>
    </row>
    <row r="337" spans="2:14" ht="20.100000000000001" customHeight="1" x14ac:dyDescent="0.25">
      <c r="B337" s="1"/>
      <c r="C337" s="2">
        <f t="shared" si="38"/>
        <v>0</v>
      </c>
      <c r="D337" s="7" t="str">
        <f t="shared" si="39"/>
        <v xml:space="preserve"> </v>
      </c>
      <c r="E337" s="2" t="str">
        <f t="shared" si="40"/>
        <v xml:space="preserve"> </v>
      </c>
      <c r="F337" s="2" t="str">
        <f t="shared" si="41"/>
        <v xml:space="preserve"> </v>
      </c>
      <c r="G337" s="7" t="str">
        <f t="shared" si="42"/>
        <v xml:space="preserve"> </v>
      </c>
      <c r="H337" s="7" t="str">
        <f t="shared" si="43"/>
        <v xml:space="preserve"> </v>
      </c>
      <c r="I337" s="7" t="str">
        <f t="shared" si="44"/>
        <v xml:space="preserve"> </v>
      </c>
      <c r="K337" s="1">
        <f>IF(OR(E337&lt;0,E337=" "),+'Existing Bldg Comparison'!$C$17/$F$10,-E337+'Existing Bldg Comparison'!$C$17/$F$10-H337)</f>
        <v>40000</v>
      </c>
      <c r="L337" s="16">
        <f t="shared" si="45"/>
        <v>319</v>
      </c>
      <c r="M337" s="7">
        <f t="shared" si="46"/>
        <v>12075516.215642601</v>
      </c>
      <c r="N337" s="9" t="str">
        <f>IF(AND(M337&gt;0,M336&lt;0),L337-((M337/'Existing Bldg Comparison'!$C$17))," ")</f>
        <v xml:space="preserve"> </v>
      </c>
    </row>
    <row r="338" spans="2:14" ht="20.100000000000001" customHeight="1" x14ac:dyDescent="0.25">
      <c r="B338" s="1"/>
      <c r="C338" s="2">
        <f t="shared" si="38"/>
        <v>0</v>
      </c>
      <c r="D338" s="7" t="str">
        <f t="shared" si="39"/>
        <v xml:space="preserve"> </v>
      </c>
      <c r="E338" s="2" t="str">
        <f t="shared" si="40"/>
        <v xml:space="preserve"> </v>
      </c>
      <c r="F338" s="2" t="str">
        <f t="shared" si="41"/>
        <v xml:space="preserve"> </v>
      </c>
      <c r="G338" s="7" t="str">
        <f t="shared" si="42"/>
        <v xml:space="preserve"> </v>
      </c>
      <c r="H338" s="7" t="str">
        <f t="shared" si="43"/>
        <v xml:space="preserve"> </v>
      </c>
      <c r="I338" s="7" t="str">
        <f t="shared" si="44"/>
        <v xml:space="preserve"> </v>
      </c>
      <c r="K338" s="1">
        <f>IF(OR(E338&lt;0,E338=" "),+'Existing Bldg Comparison'!$C$17/$F$10,-E338+'Existing Bldg Comparison'!$C$17/$F$10-H338)</f>
        <v>40000</v>
      </c>
      <c r="L338" s="16">
        <f t="shared" si="45"/>
        <v>320</v>
      </c>
      <c r="M338" s="7">
        <f t="shared" si="46"/>
        <v>12115516.215642601</v>
      </c>
      <c r="N338" s="9" t="str">
        <f>IF(AND(M338&gt;0,M337&lt;0),L338-((M338/'Existing Bldg Comparison'!$C$17))," ")</f>
        <v xml:space="preserve"> </v>
      </c>
    </row>
    <row r="339" spans="2:14" ht="20.100000000000001" customHeight="1" x14ac:dyDescent="0.25">
      <c r="B339" s="1"/>
      <c r="C339" s="2">
        <f t="shared" si="38"/>
        <v>0</v>
      </c>
      <c r="D339" s="7" t="str">
        <f t="shared" si="39"/>
        <v xml:space="preserve"> </v>
      </c>
      <c r="E339" s="2" t="str">
        <f t="shared" si="40"/>
        <v xml:space="preserve"> </v>
      </c>
      <c r="F339" s="2" t="str">
        <f t="shared" si="41"/>
        <v xml:space="preserve"> </v>
      </c>
      <c r="G339" s="7" t="str">
        <f t="shared" si="42"/>
        <v xml:space="preserve"> </v>
      </c>
      <c r="H339" s="7" t="str">
        <f t="shared" si="43"/>
        <v xml:space="preserve"> </v>
      </c>
      <c r="I339" s="7" t="str">
        <f t="shared" si="44"/>
        <v xml:space="preserve"> </v>
      </c>
      <c r="K339" s="1">
        <f>IF(OR(E339&lt;0,E339=" "),+'Existing Bldg Comparison'!$C$17/$F$10,-E339+'Existing Bldg Comparison'!$C$17/$F$10-H339)</f>
        <v>40000</v>
      </c>
      <c r="L339" s="16">
        <f t="shared" si="45"/>
        <v>321</v>
      </c>
      <c r="M339" s="7">
        <f t="shared" si="46"/>
        <v>12155516.215642601</v>
      </c>
      <c r="N339" s="9" t="str">
        <f>IF(AND(M339&gt;0,M338&lt;0),L339-((M339/'Existing Bldg Comparison'!$C$17))," ")</f>
        <v xml:space="preserve"> </v>
      </c>
    </row>
    <row r="340" spans="2:14" ht="20.100000000000001" customHeight="1" x14ac:dyDescent="0.25">
      <c r="B340" s="1"/>
      <c r="C340" s="2">
        <f t="shared" ref="C340:C378" si="47">IF(OR(C339+1&gt;$F$7*$F$10,C339=0),0,C339+1)</f>
        <v>0</v>
      </c>
      <c r="D340" s="7" t="str">
        <f t="shared" ref="D340:D378" si="48">IF(C340=0," ",+I339)</f>
        <v xml:space="preserve"> </v>
      </c>
      <c r="E340" s="2" t="str">
        <f t="shared" ref="E340:E378" si="49">IF(C340=0," ",+E339)</f>
        <v xml:space="preserve"> </v>
      </c>
      <c r="F340" s="2" t="str">
        <f t="shared" ref="F340:F378" si="50">IF(C340=0," ",D340*($F$3/$F$10))</f>
        <v xml:space="preserve"> </v>
      </c>
      <c r="G340" s="7" t="str">
        <f t="shared" ref="G340:G378" si="51">IF(C340=0," ",E340-F340)</f>
        <v xml:space="preserve"> </v>
      </c>
      <c r="H340" s="7" t="str">
        <f t="shared" ref="H340:H378" si="52">IF(C340=0," ",IF(C340=$F$7*$F$10,I339-G340,0))</f>
        <v xml:space="preserve"> </v>
      </c>
      <c r="I340" s="7" t="str">
        <f t="shared" ref="I340:I378" si="53">IF(C340=0," ",D340-G340-H340)</f>
        <v xml:space="preserve"> </v>
      </c>
      <c r="K340" s="1">
        <f>IF(OR(E340&lt;0,E340=" "),+'Existing Bldg Comparison'!$C$17/$F$10,-E340+'Existing Bldg Comparison'!$C$17/$F$10-H340)</f>
        <v>40000</v>
      </c>
      <c r="L340" s="16">
        <f t="shared" ref="L340:L378" si="54">L339+(1/$F$10)</f>
        <v>322</v>
      </c>
      <c r="M340" s="7">
        <f t="shared" ref="M340:M377" si="55">M339+K340</f>
        <v>12195516.215642601</v>
      </c>
      <c r="N340" s="9" t="str">
        <f>IF(AND(M340&gt;0,M339&lt;0),L340-((M340/'Existing Bldg Comparison'!$C$17))," ")</f>
        <v xml:space="preserve"> </v>
      </c>
    </row>
    <row r="341" spans="2:14" ht="20.100000000000001" customHeight="1" x14ac:dyDescent="0.25">
      <c r="B341" s="1"/>
      <c r="C341" s="2">
        <f t="shared" si="47"/>
        <v>0</v>
      </c>
      <c r="D341" s="7" t="str">
        <f t="shared" si="48"/>
        <v xml:space="preserve"> </v>
      </c>
      <c r="E341" s="2" t="str">
        <f t="shared" si="49"/>
        <v xml:space="preserve"> </v>
      </c>
      <c r="F341" s="2" t="str">
        <f t="shared" si="50"/>
        <v xml:space="preserve"> </v>
      </c>
      <c r="G341" s="7" t="str">
        <f t="shared" si="51"/>
        <v xml:space="preserve"> </v>
      </c>
      <c r="H341" s="7" t="str">
        <f t="shared" si="52"/>
        <v xml:space="preserve"> </v>
      </c>
      <c r="I341" s="7" t="str">
        <f t="shared" si="53"/>
        <v xml:space="preserve"> </v>
      </c>
      <c r="K341" s="1">
        <f>IF(OR(E341&lt;0,E341=" "),+'Existing Bldg Comparison'!$C$17/$F$10,-E341+'Existing Bldg Comparison'!$C$17/$F$10-H341)</f>
        <v>40000</v>
      </c>
      <c r="L341" s="16">
        <f t="shared" si="54"/>
        <v>323</v>
      </c>
      <c r="M341" s="7">
        <f t="shared" si="55"/>
        <v>12235516.215642601</v>
      </c>
      <c r="N341" s="9" t="str">
        <f>IF(AND(M341&gt;0,M340&lt;0),L341-((M341/'Existing Bldg Comparison'!$C$17))," ")</f>
        <v xml:space="preserve"> </v>
      </c>
    </row>
    <row r="342" spans="2:14" ht="20.100000000000001" customHeight="1" x14ac:dyDescent="0.25">
      <c r="B342" s="1"/>
      <c r="C342" s="2">
        <f t="shared" si="47"/>
        <v>0</v>
      </c>
      <c r="D342" s="7" t="str">
        <f t="shared" si="48"/>
        <v xml:space="preserve"> </v>
      </c>
      <c r="E342" s="2" t="str">
        <f t="shared" si="49"/>
        <v xml:space="preserve"> </v>
      </c>
      <c r="F342" s="2" t="str">
        <f t="shared" si="50"/>
        <v xml:space="preserve"> </v>
      </c>
      <c r="G342" s="7" t="str">
        <f t="shared" si="51"/>
        <v xml:space="preserve"> </v>
      </c>
      <c r="H342" s="7" t="str">
        <f t="shared" si="52"/>
        <v xml:space="preserve"> </v>
      </c>
      <c r="I342" s="7" t="str">
        <f t="shared" si="53"/>
        <v xml:space="preserve"> </v>
      </c>
      <c r="K342" s="1">
        <f>IF(OR(E342&lt;0,E342=" "),+'Existing Bldg Comparison'!$C$17/$F$10,-E342+'Existing Bldg Comparison'!$C$17/$F$10-H342)</f>
        <v>40000</v>
      </c>
      <c r="L342" s="16">
        <f t="shared" si="54"/>
        <v>324</v>
      </c>
      <c r="M342" s="7">
        <f t="shared" si="55"/>
        <v>12275516.215642601</v>
      </c>
      <c r="N342" s="9" t="str">
        <f>IF(AND(M342&gt;0,M341&lt;0),L342-((M342/'Existing Bldg Comparison'!$C$17))," ")</f>
        <v xml:space="preserve"> </v>
      </c>
    </row>
    <row r="343" spans="2:14" ht="20.100000000000001" customHeight="1" x14ac:dyDescent="0.25">
      <c r="B343" s="1"/>
      <c r="C343" s="2">
        <f t="shared" si="47"/>
        <v>0</v>
      </c>
      <c r="D343" s="7" t="str">
        <f t="shared" si="48"/>
        <v xml:space="preserve"> </v>
      </c>
      <c r="E343" s="2" t="str">
        <f t="shared" si="49"/>
        <v xml:space="preserve"> </v>
      </c>
      <c r="F343" s="2" t="str">
        <f t="shared" si="50"/>
        <v xml:space="preserve"> </v>
      </c>
      <c r="G343" s="7" t="str">
        <f t="shared" si="51"/>
        <v xml:space="preserve"> </v>
      </c>
      <c r="H343" s="7" t="str">
        <f t="shared" si="52"/>
        <v xml:space="preserve"> </v>
      </c>
      <c r="I343" s="7" t="str">
        <f t="shared" si="53"/>
        <v xml:space="preserve"> </v>
      </c>
      <c r="K343" s="1">
        <f>IF(OR(E343&lt;0,E343=" "),+'Existing Bldg Comparison'!$C$17/$F$10,-E343+'Existing Bldg Comparison'!$C$17/$F$10-H343)</f>
        <v>40000</v>
      </c>
      <c r="L343" s="16">
        <f t="shared" si="54"/>
        <v>325</v>
      </c>
      <c r="M343" s="7">
        <f t="shared" si="55"/>
        <v>12315516.215642601</v>
      </c>
      <c r="N343" s="9" t="str">
        <f>IF(AND(M343&gt;0,M342&lt;0),L343-((M343/'Existing Bldg Comparison'!$C$17))," ")</f>
        <v xml:space="preserve"> </v>
      </c>
    </row>
    <row r="344" spans="2:14" ht="20.100000000000001" customHeight="1" x14ac:dyDescent="0.25">
      <c r="B344" s="1"/>
      <c r="C344" s="2">
        <f t="shared" si="47"/>
        <v>0</v>
      </c>
      <c r="D344" s="7" t="str">
        <f t="shared" si="48"/>
        <v xml:space="preserve"> </v>
      </c>
      <c r="E344" s="2" t="str">
        <f t="shared" si="49"/>
        <v xml:space="preserve"> </v>
      </c>
      <c r="F344" s="2" t="str">
        <f t="shared" si="50"/>
        <v xml:space="preserve"> </v>
      </c>
      <c r="G344" s="7" t="str">
        <f t="shared" si="51"/>
        <v xml:space="preserve"> </v>
      </c>
      <c r="H344" s="7" t="str">
        <f t="shared" si="52"/>
        <v xml:space="preserve"> </v>
      </c>
      <c r="I344" s="7" t="str">
        <f t="shared" si="53"/>
        <v xml:space="preserve"> </v>
      </c>
      <c r="K344" s="1">
        <f>IF(OR(E344&lt;0,E344=" "),+'Existing Bldg Comparison'!$C$17/$F$10,-E344+'Existing Bldg Comparison'!$C$17/$F$10-H344)</f>
        <v>40000</v>
      </c>
      <c r="L344" s="16">
        <f t="shared" si="54"/>
        <v>326</v>
      </c>
      <c r="M344" s="7">
        <f t="shared" si="55"/>
        <v>12355516.215642601</v>
      </c>
      <c r="N344" s="9" t="str">
        <f>IF(AND(M344&gt;0,M343&lt;0),L344-((M344/'Existing Bldg Comparison'!$C$17))," ")</f>
        <v xml:space="preserve"> </v>
      </c>
    </row>
    <row r="345" spans="2:14" ht="20.100000000000001" customHeight="1" x14ac:dyDescent="0.25">
      <c r="B345" s="1"/>
      <c r="C345" s="2">
        <f t="shared" si="47"/>
        <v>0</v>
      </c>
      <c r="D345" s="7" t="str">
        <f t="shared" si="48"/>
        <v xml:space="preserve"> </v>
      </c>
      <c r="E345" s="2" t="str">
        <f t="shared" si="49"/>
        <v xml:space="preserve"> </v>
      </c>
      <c r="F345" s="2" t="str">
        <f t="shared" si="50"/>
        <v xml:space="preserve"> </v>
      </c>
      <c r="G345" s="7" t="str">
        <f t="shared" si="51"/>
        <v xml:space="preserve"> </v>
      </c>
      <c r="H345" s="7" t="str">
        <f t="shared" si="52"/>
        <v xml:space="preserve"> </v>
      </c>
      <c r="I345" s="7" t="str">
        <f t="shared" si="53"/>
        <v xml:space="preserve"> </v>
      </c>
      <c r="K345" s="1">
        <f>IF(OR(E345&lt;0,E345=" "),+'Existing Bldg Comparison'!$C$17/$F$10,-E345+'Existing Bldg Comparison'!$C$17/$F$10-H345)</f>
        <v>40000</v>
      </c>
      <c r="L345" s="16">
        <f t="shared" si="54"/>
        <v>327</v>
      </c>
      <c r="M345" s="7">
        <f t="shared" si="55"/>
        <v>12395516.215642601</v>
      </c>
      <c r="N345" s="9" t="str">
        <f>IF(AND(M345&gt;0,M344&lt;0),L345-((M345/'Existing Bldg Comparison'!$C$17))," ")</f>
        <v xml:space="preserve"> </v>
      </c>
    </row>
    <row r="346" spans="2:14" ht="20.100000000000001" customHeight="1" x14ac:dyDescent="0.25">
      <c r="B346" s="1"/>
      <c r="C346" s="2">
        <f t="shared" si="47"/>
        <v>0</v>
      </c>
      <c r="D346" s="7" t="str">
        <f t="shared" si="48"/>
        <v xml:space="preserve"> </v>
      </c>
      <c r="E346" s="2" t="str">
        <f t="shared" si="49"/>
        <v xml:space="preserve"> </v>
      </c>
      <c r="F346" s="2" t="str">
        <f t="shared" si="50"/>
        <v xml:space="preserve"> </v>
      </c>
      <c r="G346" s="7" t="str">
        <f t="shared" si="51"/>
        <v xml:space="preserve"> </v>
      </c>
      <c r="H346" s="7" t="str">
        <f t="shared" si="52"/>
        <v xml:space="preserve"> </v>
      </c>
      <c r="I346" s="7" t="str">
        <f t="shared" si="53"/>
        <v xml:space="preserve"> </v>
      </c>
      <c r="K346" s="1">
        <f>IF(OR(E346&lt;0,E346=" "),+'Existing Bldg Comparison'!$C$17/$F$10,-E346+'Existing Bldg Comparison'!$C$17/$F$10-H346)</f>
        <v>40000</v>
      </c>
      <c r="L346" s="16">
        <f t="shared" si="54"/>
        <v>328</v>
      </c>
      <c r="M346" s="7">
        <f t="shared" si="55"/>
        <v>12435516.215642601</v>
      </c>
      <c r="N346" s="9" t="str">
        <f>IF(AND(M346&gt;0,M345&lt;0),L346-((M346/'Existing Bldg Comparison'!$C$17))," ")</f>
        <v xml:space="preserve"> </v>
      </c>
    </row>
    <row r="347" spans="2:14" ht="20.100000000000001" customHeight="1" x14ac:dyDescent="0.25">
      <c r="B347" s="1"/>
      <c r="C347" s="2">
        <f t="shared" si="47"/>
        <v>0</v>
      </c>
      <c r="D347" s="7" t="str">
        <f t="shared" si="48"/>
        <v xml:space="preserve"> </v>
      </c>
      <c r="E347" s="2" t="str">
        <f t="shared" si="49"/>
        <v xml:space="preserve"> </v>
      </c>
      <c r="F347" s="2" t="str">
        <f t="shared" si="50"/>
        <v xml:space="preserve"> </v>
      </c>
      <c r="G347" s="7" t="str">
        <f t="shared" si="51"/>
        <v xml:space="preserve"> </v>
      </c>
      <c r="H347" s="7" t="str">
        <f t="shared" si="52"/>
        <v xml:space="preserve"> </v>
      </c>
      <c r="I347" s="7" t="str">
        <f t="shared" si="53"/>
        <v xml:space="preserve"> </v>
      </c>
      <c r="K347" s="1">
        <f>IF(OR(E347&lt;0,E347=" "),+'Existing Bldg Comparison'!$C$17/$F$10,-E347+'Existing Bldg Comparison'!$C$17/$F$10-H347)</f>
        <v>40000</v>
      </c>
      <c r="L347" s="16">
        <f t="shared" si="54"/>
        <v>329</v>
      </c>
      <c r="M347" s="7">
        <f t="shared" si="55"/>
        <v>12475516.215642601</v>
      </c>
      <c r="N347" s="9" t="str">
        <f>IF(AND(M347&gt;0,M346&lt;0),L347-((M347/'Existing Bldg Comparison'!$C$17))," ")</f>
        <v xml:space="preserve"> </v>
      </c>
    </row>
    <row r="348" spans="2:14" ht="20.100000000000001" customHeight="1" x14ac:dyDescent="0.25">
      <c r="B348" s="1"/>
      <c r="C348" s="2">
        <f t="shared" si="47"/>
        <v>0</v>
      </c>
      <c r="D348" s="7" t="str">
        <f t="shared" si="48"/>
        <v xml:space="preserve"> </v>
      </c>
      <c r="E348" s="2" t="str">
        <f t="shared" si="49"/>
        <v xml:space="preserve"> </v>
      </c>
      <c r="F348" s="2" t="str">
        <f t="shared" si="50"/>
        <v xml:space="preserve"> </v>
      </c>
      <c r="G348" s="7" t="str">
        <f t="shared" si="51"/>
        <v xml:space="preserve"> </v>
      </c>
      <c r="H348" s="7" t="str">
        <f t="shared" si="52"/>
        <v xml:space="preserve"> </v>
      </c>
      <c r="I348" s="7" t="str">
        <f t="shared" si="53"/>
        <v xml:space="preserve"> </v>
      </c>
      <c r="K348" s="1">
        <f>IF(OR(E348&lt;0,E348=" "),+'Existing Bldg Comparison'!$C$17/$F$10,-E348+'Existing Bldg Comparison'!$C$17/$F$10-H348)</f>
        <v>40000</v>
      </c>
      <c r="L348" s="16">
        <f t="shared" si="54"/>
        <v>330</v>
      </c>
      <c r="M348" s="7">
        <f t="shared" si="55"/>
        <v>12515516.215642601</v>
      </c>
      <c r="N348" s="9" t="str">
        <f>IF(AND(M348&gt;0,M347&lt;0),L348-((M348/'Existing Bldg Comparison'!$C$17))," ")</f>
        <v xml:space="preserve"> </v>
      </c>
    </row>
    <row r="349" spans="2:14" ht="20.100000000000001" customHeight="1" x14ac:dyDescent="0.25">
      <c r="B349" s="1"/>
      <c r="C349" s="2">
        <f t="shared" si="47"/>
        <v>0</v>
      </c>
      <c r="D349" s="7" t="str">
        <f t="shared" si="48"/>
        <v xml:space="preserve"> </v>
      </c>
      <c r="E349" s="2" t="str">
        <f t="shared" si="49"/>
        <v xml:space="preserve"> </v>
      </c>
      <c r="F349" s="2" t="str">
        <f t="shared" si="50"/>
        <v xml:space="preserve"> </v>
      </c>
      <c r="G349" s="7" t="str">
        <f t="shared" si="51"/>
        <v xml:space="preserve"> </v>
      </c>
      <c r="H349" s="7" t="str">
        <f t="shared" si="52"/>
        <v xml:space="preserve"> </v>
      </c>
      <c r="I349" s="7" t="str">
        <f t="shared" si="53"/>
        <v xml:space="preserve"> </v>
      </c>
      <c r="K349" s="1">
        <f>IF(OR(E349&lt;0,E349=" "),+'Existing Bldg Comparison'!$C$17/$F$10,-E349+'Existing Bldg Comparison'!$C$17/$F$10-H349)</f>
        <v>40000</v>
      </c>
      <c r="L349" s="16">
        <f t="shared" si="54"/>
        <v>331</v>
      </c>
      <c r="M349" s="7">
        <f t="shared" si="55"/>
        <v>12555516.215642601</v>
      </c>
      <c r="N349" s="9" t="str">
        <f>IF(AND(M349&gt;0,M348&lt;0),L349-((M349/'Existing Bldg Comparison'!$C$17))," ")</f>
        <v xml:space="preserve"> </v>
      </c>
    </row>
    <row r="350" spans="2:14" ht="20.100000000000001" customHeight="1" x14ac:dyDescent="0.25">
      <c r="B350" s="1"/>
      <c r="C350" s="2">
        <f t="shared" si="47"/>
        <v>0</v>
      </c>
      <c r="D350" s="7" t="str">
        <f t="shared" si="48"/>
        <v xml:space="preserve"> </v>
      </c>
      <c r="E350" s="2" t="str">
        <f t="shared" si="49"/>
        <v xml:space="preserve"> </v>
      </c>
      <c r="F350" s="2" t="str">
        <f t="shared" si="50"/>
        <v xml:space="preserve"> </v>
      </c>
      <c r="G350" s="7" t="str">
        <f t="shared" si="51"/>
        <v xml:space="preserve"> </v>
      </c>
      <c r="H350" s="7" t="str">
        <f t="shared" si="52"/>
        <v xml:space="preserve"> </v>
      </c>
      <c r="I350" s="7" t="str">
        <f t="shared" si="53"/>
        <v xml:space="preserve"> </v>
      </c>
      <c r="K350" s="1">
        <f>IF(OR(E350&lt;0,E350=" "),+'Existing Bldg Comparison'!$C$17/$F$10,-E350+'Existing Bldg Comparison'!$C$17/$F$10-H350)</f>
        <v>40000</v>
      </c>
      <c r="L350" s="16">
        <f t="shared" si="54"/>
        <v>332</v>
      </c>
      <c r="M350" s="7">
        <f t="shared" si="55"/>
        <v>12595516.215642601</v>
      </c>
      <c r="N350" s="9" t="str">
        <f>IF(AND(M350&gt;0,M349&lt;0),L350-((M350/'Existing Bldg Comparison'!$C$17))," ")</f>
        <v xml:space="preserve"> </v>
      </c>
    </row>
    <row r="351" spans="2:14" ht="20.100000000000001" customHeight="1" x14ac:dyDescent="0.25">
      <c r="B351" s="1"/>
      <c r="C351" s="2">
        <f t="shared" si="47"/>
        <v>0</v>
      </c>
      <c r="D351" s="7" t="str">
        <f t="shared" si="48"/>
        <v xml:space="preserve"> </v>
      </c>
      <c r="E351" s="2" t="str">
        <f t="shared" si="49"/>
        <v xml:space="preserve"> </v>
      </c>
      <c r="F351" s="2" t="str">
        <f t="shared" si="50"/>
        <v xml:space="preserve"> </v>
      </c>
      <c r="G351" s="7" t="str">
        <f t="shared" si="51"/>
        <v xml:space="preserve"> </v>
      </c>
      <c r="H351" s="7" t="str">
        <f t="shared" si="52"/>
        <v xml:space="preserve"> </v>
      </c>
      <c r="I351" s="7" t="str">
        <f t="shared" si="53"/>
        <v xml:space="preserve"> </v>
      </c>
      <c r="K351" s="1">
        <f>IF(OR(E351&lt;0,E351=" "),+'Existing Bldg Comparison'!$C$17/$F$10,-E351+'Existing Bldg Comparison'!$C$17/$F$10-H351)</f>
        <v>40000</v>
      </c>
      <c r="L351" s="16">
        <f t="shared" si="54"/>
        <v>333</v>
      </c>
      <c r="M351" s="7">
        <f t="shared" si="55"/>
        <v>12635516.215642601</v>
      </c>
      <c r="N351" s="9" t="str">
        <f>IF(AND(M351&gt;0,M350&lt;0),L351-((M351/'Existing Bldg Comparison'!$C$17))," ")</f>
        <v xml:space="preserve"> </v>
      </c>
    </row>
    <row r="352" spans="2:14" ht="20.100000000000001" customHeight="1" x14ac:dyDescent="0.25">
      <c r="B352" s="1"/>
      <c r="C352" s="2">
        <f t="shared" si="47"/>
        <v>0</v>
      </c>
      <c r="D352" s="7" t="str">
        <f t="shared" si="48"/>
        <v xml:space="preserve"> </v>
      </c>
      <c r="E352" s="2" t="str">
        <f t="shared" si="49"/>
        <v xml:space="preserve"> </v>
      </c>
      <c r="F352" s="2" t="str">
        <f t="shared" si="50"/>
        <v xml:space="preserve"> </v>
      </c>
      <c r="G352" s="7" t="str">
        <f t="shared" si="51"/>
        <v xml:space="preserve"> </v>
      </c>
      <c r="H352" s="7" t="str">
        <f t="shared" si="52"/>
        <v xml:space="preserve"> </v>
      </c>
      <c r="I352" s="7" t="str">
        <f t="shared" si="53"/>
        <v xml:space="preserve"> </v>
      </c>
      <c r="K352" s="1">
        <f>IF(OR(E352&lt;0,E352=" "),+'Existing Bldg Comparison'!$C$17/$F$10,-E352+'Existing Bldg Comparison'!$C$17/$F$10-H352)</f>
        <v>40000</v>
      </c>
      <c r="L352" s="16">
        <f t="shared" si="54"/>
        <v>334</v>
      </c>
      <c r="M352" s="7">
        <f t="shared" si="55"/>
        <v>12675516.215642601</v>
      </c>
      <c r="N352" s="9" t="str">
        <f>IF(AND(M352&gt;0,M351&lt;0),L352-((M352/'Existing Bldg Comparison'!$C$17))," ")</f>
        <v xml:space="preserve"> </v>
      </c>
    </row>
    <row r="353" spans="2:14" ht="20.100000000000001" customHeight="1" x14ac:dyDescent="0.25">
      <c r="B353" s="1"/>
      <c r="C353" s="2">
        <f t="shared" si="47"/>
        <v>0</v>
      </c>
      <c r="D353" s="7" t="str">
        <f t="shared" si="48"/>
        <v xml:space="preserve"> </v>
      </c>
      <c r="E353" s="2" t="str">
        <f t="shared" si="49"/>
        <v xml:space="preserve"> </v>
      </c>
      <c r="F353" s="2" t="str">
        <f t="shared" si="50"/>
        <v xml:space="preserve"> </v>
      </c>
      <c r="G353" s="7" t="str">
        <f t="shared" si="51"/>
        <v xml:space="preserve"> </v>
      </c>
      <c r="H353" s="7" t="str">
        <f t="shared" si="52"/>
        <v xml:space="preserve"> </v>
      </c>
      <c r="I353" s="7" t="str">
        <f t="shared" si="53"/>
        <v xml:space="preserve"> </v>
      </c>
      <c r="K353" s="1">
        <f>IF(OR(E353&lt;0,E353=" "),+'Existing Bldg Comparison'!$C$17/$F$10,-E353+'Existing Bldg Comparison'!$C$17/$F$10-H353)</f>
        <v>40000</v>
      </c>
      <c r="L353" s="16">
        <f t="shared" si="54"/>
        <v>335</v>
      </c>
      <c r="M353" s="7">
        <f t="shared" si="55"/>
        <v>12715516.215642601</v>
      </c>
      <c r="N353" s="9" t="str">
        <f>IF(AND(M353&gt;0,M352&lt;0),L353-((M353/'Existing Bldg Comparison'!$C$17))," ")</f>
        <v xml:space="preserve"> </v>
      </c>
    </row>
    <row r="354" spans="2:14" ht="20.100000000000001" customHeight="1" x14ac:dyDescent="0.25">
      <c r="B354" s="1"/>
      <c r="C354" s="2">
        <f t="shared" si="47"/>
        <v>0</v>
      </c>
      <c r="D354" s="7" t="str">
        <f t="shared" si="48"/>
        <v xml:space="preserve"> </v>
      </c>
      <c r="E354" s="2" t="str">
        <f t="shared" si="49"/>
        <v xml:space="preserve"> </v>
      </c>
      <c r="F354" s="2" t="str">
        <f t="shared" si="50"/>
        <v xml:space="preserve"> </v>
      </c>
      <c r="G354" s="7" t="str">
        <f t="shared" si="51"/>
        <v xml:space="preserve"> </v>
      </c>
      <c r="H354" s="7" t="str">
        <f t="shared" si="52"/>
        <v xml:space="preserve"> </v>
      </c>
      <c r="I354" s="7" t="str">
        <f t="shared" si="53"/>
        <v xml:space="preserve"> </v>
      </c>
      <c r="K354" s="1">
        <f>IF(OR(E354&lt;0,E354=" "),+'Existing Bldg Comparison'!$C$17/$F$10,-E354+'Existing Bldg Comparison'!$C$17/$F$10-H354)</f>
        <v>40000</v>
      </c>
      <c r="L354" s="16">
        <f t="shared" si="54"/>
        <v>336</v>
      </c>
      <c r="M354" s="7">
        <f t="shared" si="55"/>
        <v>12755516.215642601</v>
      </c>
      <c r="N354" s="9" t="str">
        <f>IF(AND(M354&gt;0,M353&lt;0),L354-((M354/'Existing Bldg Comparison'!$C$17))," ")</f>
        <v xml:space="preserve"> </v>
      </c>
    </row>
    <row r="355" spans="2:14" ht="20.100000000000001" customHeight="1" x14ac:dyDescent="0.25">
      <c r="B355" s="1"/>
      <c r="C355" s="2">
        <f t="shared" si="47"/>
        <v>0</v>
      </c>
      <c r="D355" s="7" t="str">
        <f t="shared" si="48"/>
        <v xml:space="preserve"> </v>
      </c>
      <c r="E355" s="2" t="str">
        <f t="shared" si="49"/>
        <v xml:space="preserve"> </v>
      </c>
      <c r="F355" s="2" t="str">
        <f t="shared" si="50"/>
        <v xml:space="preserve"> </v>
      </c>
      <c r="G355" s="7" t="str">
        <f t="shared" si="51"/>
        <v xml:space="preserve"> </v>
      </c>
      <c r="H355" s="7" t="str">
        <f t="shared" si="52"/>
        <v xml:space="preserve"> </v>
      </c>
      <c r="I355" s="7" t="str">
        <f t="shared" si="53"/>
        <v xml:space="preserve"> </v>
      </c>
      <c r="K355" s="1">
        <f>IF(OR(E355&lt;0,E355=" "),+'Existing Bldg Comparison'!$C$17/$F$10,-E355+'Existing Bldg Comparison'!$C$17/$F$10-H355)</f>
        <v>40000</v>
      </c>
      <c r="L355" s="16">
        <f t="shared" si="54"/>
        <v>337</v>
      </c>
      <c r="M355" s="7">
        <f t="shared" si="55"/>
        <v>12795516.215642601</v>
      </c>
      <c r="N355" s="9" t="str">
        <f>IF(AND(M355&gt;0,M354&lt;0),L355-((M355/'Existing Bldg Comparison'!$C$17))," ")</f>
        <v xml:space="preserve"> </v>
      </c>
    </row>
    <row r="356" spans="2:14" ht="20.100000000000001" customHeight="1" x14ac:dyDescent="0.25">
      <c r="B356" s="1"/>
      <c r="C356" s="2">
        <f t="shared" si="47"/>
        <v>0</v>
      </c>
      <c r="D356" s="7" t="str">
        <f t="shared" si="48"/>
        <v xml:space="preserve"> </v>
      </c>
      <c r="E356" s="2" t="str">
        <f t="shared" si="49"/>
        <v xml:space="preserve"> </v>
      </c>
      <c r="F356" s="2" t="str">
        <f t="shared" si="50"/>
        <v xml:space="preserve"> </v>
      </c>
      <c r="G356" s="7" t="str">
        <f t="shared" si="51"/>
        <v xml:space="preserve"> </v>
      </c>
      <c r="H356" s="7" t="str">
        <f t="shared" si="52"/>
        <v xml:space="preserve"> </v>
      </c>
      <c r="I356" s="7" t="str">
        <f t="shared" si="53"/>
        <v xml:space="preserve"> </v>
      </c>
      <c r="K356" s="1">
        <f>IF(OR(E356&lt;0,E356=" "),+'Existing Bldg Comparison'!$C$17/$F$10,-E356+'Existing Bldg Comparison'!$C$17/$F$10-H356)</f>
        <v>40000</v>
      </c>
      <c r="L356" s="16">
        <f t="shared" si="54"/>
        <v>338</v>
      </c>
      <c r="M356" s="7">
        <f t="shared" si="55"/>
        <v>12835516.215642601</v>
      </c>
      <c r="N356" s="9" t="str">
        <f>IF(AND(M356&gt;0,M355&lt;0),L356-((M356/'Existing Bldg Comparison'!$C$17))," ")</f>
        <v xml:space="preserve"> </v>
      </c>
    </row>
    <row r="357" spans="2:14" ht="20.100000000000001" customHeight="1" x14ac:dyDescent="0.25">
      <c r="B357" s="1"/>
      <c r="C357" s="2">
        <f t="shared" si="47"/>
        <v>0</v>
      </c>
      <c r="D357" s="7" t="str">
        <f t="shared" si="48"/>
        <v xml:space="preserve"> </v>
      </c>
      <c r="E357" s="2" t="str">
        <f t="shared" si="49"/>
        <v xml:space="preserve"> </v>
      </c>
      <c r="F357" s="2" t="str">
        <f t="shared" si="50"/>
        <v xml:space="preserve"> </v>
      </c>
      <c r="G357" s="7" t="str">
        <f t="shared" si="51"/>
        <v xml:space="preserve"> </v>
      </c>
      <c r="H357" s="7" t="str">
        <f t="shared" si="52"/>
        <v xml:space="preserve"> </v>
      </c>
      <c r="I357" s="7" t="str">
        <f t="shared" si="53"/>
        <v xml:space="preserve"> </v>
      </c>
      <c r="K357" s="1">
        <f>IF(OR(E357&lt;0,E357=" "),+'Existing Bldg Comparison'!$C$17/$F$10,-E357+'Existing Bldg Comparison'!$C$17/$F$10-H357)</f>
        <v>40000</v>
      </c>
      <c r="L357" s="16">
        <f t="shared" si="54"/>
        <v>339</v>
      </c>
      <c r="M357" s="7">
        <f t="shared" si="55"/>
        <v>12875516.215642601</v>
      </c>
      <c r="N357" s="9" t="str">
        <f>IF(AND(M357&gt;0,M356&lt;0),L357-((M357/'Existing Bldg Comparison'!$C$17))," ")</f>
        <v xml:space="preserve"> </v>
      </c>
    </row>
    <row r="358" spans="2:14" ht="20.100000000000001" customHeight="1" x14ac:dyDescent="0.25">
      <c r="B358" s="1"/>
      <c r="C358" s="2">
        <f t="shared" si="47"/>
        <v>0</v>
      </c>
      <c r="D358" s="7" t="str">
        <f t="shared" si="48"/>
        <v xml:space="preserve"> </v>
      </c>
      <c r="E358" s="2" t="str">
        <f t="shared" si="49"/>
        <v xml:space="preserve"> </v>
      </c>
      <c r="F358" s="2" t="str">
        <f t="shared" si="50"/>
        <v xml:space="preserve"> </v>
      </c>
      <c r="G358" s="7" t="str">
        <f t="shared" si="51"/>
        <v xml:space="preserve"> </v>
      </c>
      <c r="H358" s="7" t="str">
        <f t="shared" si="52"/>
        <v xml:space="preserve"> </v>
      </c>
      <c r="I358" s="7" t="str">
        <f t="shared" si="53"/>
        <v xml:space="preserve"> </v>
      </c>
      <c r="K358" s="1">
        <f>IF(OR(E358&lt;0,E358=" "),+'Existing Bldg Comparison'!$C$17/$F$10,-E358+'Existing Bldg Comparison'!$C$17/$F$10-H358)</f>
        <v>40000</v>
      </c>
      <c r="L358" s="16">
        <f t="shared" si="54"/>
        <v>340</v>
      </c>
      <c r="M358" s="7">
        <f t="shared" si="55"/>
        <v>12915516.215642601</v>
      </c>
      <c r="N358" s="9" t="str">
        <f>IF(AND(M358&gt;0,M357&lt;0),L358-((M358/'Existing Bldg Comparison'!$C$17))," ")</f>
        <v xml:space="preserve"> </v>
      </c>
    </row>
    <row r="359" spans="2:14" ht="20.100000000000001" customHeight="1" x14ac:dyDescent="0.25">
      <c r="B359" s="1"/>
      <c r="C359" s="2">
        <f t="shared" si="47"/>
        <v>0</v>
      </c>
      <c r="D359" s="7" t="str">
        <f t="shared" si="48"/>
        <v xml:space="preserve"> </v>
      </c>
      <c r="E359" s="2" t="str">
        <f t="shared" si="49"/>
        <v xml:space="preserve"> </v>
      </c>
      <c r="F359" s="2" t="str">
        <f t="shared" si="50"/>
        <v xml:space="preserve"> </v>
      </c>
      <c r="G359" s="7" t="str">
        <f t="shared" si="51"/>
        <v xml:space="preserve"> </v>
      </c>
      <c r="H359" s="7" t="str">
        <f t="shared" si="52"/>
        <v xml:space="preserve"> </v>
      </c>
      <c r="I359" s="7" t="str">
        <f t="shared" si="53"/>
        <v xml:space="preserve"> </v>
      </c>
      <c r="K359" s="1">
        <f>IF(OR(E359&lt;0,E359=" "),+'Existing Bldg Comparison'!$C$17/$F$10,-E359+'Existing Bldg Comparison'!$C$17/$F$10-H359)</f>
        <v>40000</v>
      </c>
      <c r="L359" s="16">
        <f t="shared" si="54"/>
        <v>341</v>
      </c>
      <c r="M359" s="7">
        <f t="shared" si="55"/>
        <v>12955516.215642601</v>
      </c>
      <c r="N359" s="9" t="str">
        <f>IF(AND(M359&gt;0,M358&lt;0),L359-((M359/'Existing Bldg Comparison'!$C$17))," ")</f>
        <v xml:space="preserve"> </v>
      </c>
    </row>
    <row r="360" spans="2:14" ht="20.100000000000001" customHeight="1" x14ac:dyDescent="0.25">
      <c r="B360" s="1"/>
      <c r="C360" s="2">
        <f t="shared" si="47"/>
        <v>0</v>
      </c>
      <c r="D360" s="7" t="str">
        <f t="shared" si="48"/>
        <v xml:space="preserve"> </v>
      </c>
      <c r="E360" s="2" t="str">
        <f t="shared" si="49"/>
        <v xml:space="preserve"> </v>
      </c>
      <c r="F360" s="2" t="str">
        <f t="shared" si="50"/>
        <v xml:space="preserve"> </v>
      </c>
      <c r="G360" s="7" t="str">
        <f t="shared" si="51"/>
        <v xml:space="preserve"> </v>
      </c>
      <c r="H360" s="7" t="str">
        <f t="shared" si="52"/>
        <v xml:space="preserve"> </v>
      </c>
      <c r="I360" s="7" t="str">
        <f t="shared" si="53"/>
        <v xml:space="preserve"> </v>
      </c>
      <c r="K360" s="1">
        <f>IF(OR(E360&lt;0,E360=" "),+'Existing Bldg Comparison'!$C$17/$F$10,-E360+'Existing Bldg Comparison'!$C$17/$F$10-H360)</f>
        <v>40000</v>
      </c>
      <c r="L360" s="16">
        <f t="shared" si="54"/>
        <v>342</v>
      </c>
      <c r="M360" s="7">
        <f t="shared" si="55"/>
        <v>12995516.215642601</v>
      </c>
      <c r="N360" s="9" t="str">
        <f>IF(AND(M360&gt;0,M359&lt;0),L360-((M360/'Existing Bldg Comparison'!$C$17))," ")</f>
        <v xml:space="preserve"> </v>
      </c>
    </row>
    <row r="361" spans="2:14" ht="20.100000000000001" customHeight="1" x14ac:dyDescent="0.25">
      <c r="B361" s="1"/>
      <c r="C361" s="2">
        <f t="shared" si="47"/>
        <v>0</v>
      </c>
      <c r="D361" s="7" t="str">
        <f t="shared" si="48"/>
        <v xml:space="preserve"> </v>
      </c>
      <c r="E361" s="2" t="str">
        <f t="shared" si="49"/>
        <v xml:space="preserve"> </v>
      </c>
      <c r="F361" s="2" t="str">
        <f t="shared" si="50"/>
        <v xml:space="preserve"> </v>
      </c>
      <c r="G361" s="7" t="str">
        <f t="shared" si="51"/>
        <v xml:space="preserve"> </v>
      </c>
      <c r="H361" s="7" t="str">
        <f t="shared" si="52"/>
        <v xml:space="preserve"> </v>
      </c>
      <c r="I361" s="7" t="str">
        <f t="shared" si="53"/>
        <v xml:space="preserve"> </v>
      </c>
      <c r="K361" s="1">
        <f>IF(OR(E361&lt;0,E361=" "),+'Existing Bldg Comparison'!$C$17/$F$10,-E361+'Existing Bldg Comparison'!$C$17/$F$10-H361)</f>
        <v>40000</v>
      </c>
      <c r="L361" s="16">
        <f t="shared" si="54"/>
        <v>343</v>
      </c>
      <c r="M361" s="7">
        <f t="shared" si="55"/>
        <v>13035516.215642601</v>
      </c>
      <c r="N361" s="9" t="str">
        <f>IF(AND(M361&gt;0,M360&lt;0),L361-((M361/'Existing Bldg Comparison'!$C$17))," ")</f>
        <v xml:space="preserve"> </v>
      </c>
    </row>
    <row r="362" spans="2:14" ht="20.100000000000001" customHeight="1" x14ac:dyDescent="0.25">
      <c r="B362" s="1"/>
      <c r="C362" s="2">
        <f t="shared" si="47"/>
        <v>0</v>
      </c>
      <c r="D362" s="7" t="str">
        <f t="shared" si="48"/>
        <v xml:space="preserve"> </v>
      </c>
      <c r="E362" s="2" t="str">
        <f t="shared" si="49"/>
        <v xml:space="preserve"> </v>
      </c>
      <c r="F362" s="2" t="str">
        <f t="shared" si="50"/>
        <v xml:space="preserve"> </v>
      </c>
      <c r="G362" s="7" t="str">
        <f t="shared" si="51"/>
        <v xml:space="preserve"> </v>
      </c>
      <c r="H362" s="7" t="str">
        <f t="shared" si="52"/>
        <v xml:space="preserve"> </v>
      </c>
      <c r="I362" s="7" t="str">
        <f t="shared" si="53"/>
        <v xml:space="preserve"> </v>
      </c>
      <c r="K362" s="1">
        <f>IF(OR(E362&lt;0,E362=" "),+'Existing Bldg Comparison'!$C$17/$F$10,-E362+'Existing Bldg Comparison'!$C$17/$F$10-H362)</f>
        <v>40000</v>
      </c>
      <c r="L362" s="16">
        <f t="shared" si="54"/>
        <v>344</v>
      </c>
      <c r="M362" s="7">
        <f t="shared" si="55"/>
        <v>13075516.215642601</v>
      </c>
      <c r="N362" s="9" t="str">
        <f>IF(AND(M362&gt;0,M361&lt;0),L362-((M362/'Existing Bldg Comparison'!$C$17))," ")</f>
        <v xml:space="preserve"> </v>
      </c>
    </row>
    <row r="363" spans="2:14" ht="20.100000000000001" customHeight="1" x14ac:dyDescent="0.25">
      <c r="B363" s="1"/>
      <c r="C363" s="2">
        <f t="shared" si="47"/>
        <v>0</v>
      </c>
      <c r="D363" s="7" t="str">
        <f t="shared" si="48"/>
        <v xml:space="preserve"> </v>
      </c>
      <c r="E363" s="2" t="str">
        <f t="shared" si="49"/>
        <v xml:space="preserve"> </v>
      </c>
      <c r="F363" s="2" t="str">
        <f t="shared" si="50"/>
        <v xml:space="preserve"> </v>
      </c>
      <c r="G363" s="7" t="str">
        <f t="shared" si="51"/>
        <v xml:space="preserve"> </v>
      </c>
      <c r="H363" s="7" t="str">
        <f t="shared" si="52"/>
        <v xml:space="preserve"> </v>
      </c>
      <c r="I363" s="7" t="str">
        <f t="shared" si="53"/>
        <v xml:space="preserve"> </v>
      </c>
      <c r="K363" s="1">
        <f>IF(OR(E363&lt;0,E363=" "),+'Existing Bldg Comparison'!$C$17/$F$10,-E363+'Existing Bldg Comparison'!$C$17/$F$10-H363)</f>
        <v>40000</v>
      </c>
      <c r="L363" s="16">
        <f t="shared" si="54"/>
        <v>345</v>
      </c>
      <c r="M363" s="7">
        <f t="shared" si="55"/>
        <v>13115516.215642601</v>
      </c>
      <c r="N363" s="9" t="str">
        <f>IF(AND(M363&gt;0,M362&lt;0),L363-((M363/'Existing Bldg Comparison'!$C$17))," ")</f>
        <v xml:space="preserve"> </v>
      </c>
    </row>
    <row r="364" spans="2:14" ht="20.100000000000001" customHeight="1" x14ac:dyDescent="0.25">
      <c r="B364" s="1"/>
      <c r="C364" s="2">
        <f t="shared" si="47"/>
        <v>0</v>
      </c>
      <c r="D364" s="7" t="str">
        <f t="shared" si="48"/>
        <v xml:space="preserve"> </v>
      </c>
      <c r="E364" s="2" t="str">
        <f t="shared" si="49"/>
        <v xml:space="preserve"> </v>
      </c>
      <c r="F364" s="2" t="str">
        <f t="shared" si="50"/>
        <v xml:space="preserve"> </v>
      </c>
      <c r="G364" s="7" t="str">
        <f t="shared" si="51"/>
        <v xml:space="preserve"> </v>
      </c>
      <c r="H364" s="7" t="str">
        <f t="shared" si="52"/>
        <v xml:space="preserve"> </v>
      </c>
      <c r="I364" s="7" t="str">
        <f t="shared" si="53"/>
        <v xml:space="preserve"> </v>
      </c>
      <c r="K364" s="1">
        <f>IF(OR(E364&lt;0,E364=" "),+'Existing Bldg Comparison'!$C$17/$F$10,-E364+'Existing Bldg Comparison'!$C$17/$F$10-H364)</f>
        <v>40000</v>
      </c>
      <c r="L364" s="16">
        <f t="shared" si="54"/>
        <v>346</v>
      </c>
      <c r="M364" s="7">
        <f t="shared" si="55"/>
        <v>13155516.215642601</v>
      </c>
      <c r="N364" s="9" t="str">
        <f>IF(AND(M364&gt;0,M363&lt;0),L364-((M364/'Existing Bldg Comparison'!$C$17))," ")</f>
        <v xml:space="preserve"> </v>
      </c>
    </row>
    <row r="365" spans="2:14" ht="20.100000000000001" customHeight="1" x14ac:dyDescent="0.25">
      <c r="B365" s="1"/>
      <c r="C365" s="2">
        <f t="shared" si="47"/>
        <v>0</v>
      </c>
      <c r="D365" s="7" t="str">
        <f t="shared" si="48"/>
        <v xml:space="preserve"> </v>
      </c>
      <c r="E365" s="2" t="str">
        <f t="shared" si="49"/>
        <v xml:space="preserve"> </v>
      </c>
      <c r="F365" s="2" t="str">
        <f t="shared" si="50"/>
        <v xml:space="preserve"> </v>
      </c>
      <c r="G365" s="7" t="str">
        <f t="shared" si="51"/>
        <v xml:space="preserve"> </v>
      </c>
      <c r="H365" s="7" t="str">
        <f t="shared" si="52"/>
        <v xml:space="preserve"> </v>
      </c>
      <c r="I365" s="7" t="str">
        <f t="shared" si="53"/>
        <v xml:space="preserve"> </v>
      </c>
      <c r="K365" s="1">
        <f>IF(OR(E365&lt;0,E365=" "),+'Existing Bldg Comparison'!$C$17/$F$10,-E365+'Existing Bldg Comparison'!$C$17/$F$10-H365)</f>
        <v>40000</v>
      </c>
      <c r="L365" s="16">
        <f t="shared" si="54"/>
        <v>347</v>
      </c>
      <c r="M365" s="7">
        <f t="shared" si="55"/>
        <v>13195516.215642601</v>
      </c>
      <c r="N365" s="9" t="str">
        <f>IF(AND(M365&gt;0,M364&lt;0),L365-((M365/'Existing Bldg Comparison'!$C$17))," ")</f>
        <v xml:space="preserve"> </v>
      </c>
    </row>
    <row r="366" spans="2:14" ht="20.100000000000001" customHeight="1" x14ac:dyDescent="0.25">
      <c r="B366" s="1"/>
      <c r="C366" s="2">
        <f t="shared" si="47"/>
        <v>0</v>
      </c>
      <c r="D366" s="7" t="str">
        <f t="shared" si="48"/>
        <v xml:space="preserve"> </v>
      </c>
      <c r="E366" s="2" t="str">
        <f t="shared" si="49"/>
        <v xml:space="preserve"> </v>
      </c>
      <c r="F366" s="2" t="str">
        <f t="shared" si="50"/>
        <v xml:space="preserve"> </v>
      </c>
      <c r="G366" s="7" t="str">
        <f t="shared" si="51"/>
        <v xml:space="preserve"> </v>
      </c>
      <c r="H366" s="7" t="str">
        <f t="shared" si="52"/>
        <v xml:space="preserve"> </v>
      </c>
      <c r="I366" s="7" t="str">
        <f t="shared" si="53"/>
        <v xml:space="preserve"> </v>
      </c>
      <c r="K366" s="1">
        <f>IF(OR(E366&lt;0,E366=" "),+'Existing Bldg Comparison'!$C$17/$F$10,-E366+'Existing Bldg Comparison'!$C$17/$F$10-H366)</f>
        <v>40000</v>
      </c>
      <c r="L366" s="16">
        <f t="shared" si="54"/>
        <v>348</v>
      </c>
      <c r="M366" s="7">
        <f t="shared" si="55"/>
        <v>13235516.215642601</v>
      </c>
      <c r="N366" s="9" t="str">
        <f>IF(AND(M366&gt;0,M365&lt;0),L366-((M366/'Existing Bldg Comparison'!$C$17))," ")</f>
        <v xml:space="preserve"> </v>
      </c>
    </row>
    <row r="367" spans="2:14" ht="20.100000000000001" customHeight="1" x14ac:dyDescent="0.25">
      <c r="B367" s="1"/>
      <c r="C367" s="2">
        <f t="shared" si="47"/>
        <v>0</v>
      </c>
      <c r="D367" s="7" t="str">
        <f t="shared" si="48"/>
        <v xml:space="preserve"> </v>
      </c>
      <c r="E367" s="2" t="str">
        <f t="shared" si="49"/>
        <v xml:space="preserve"> </v>
      </c>
      <c r="F367" s="2" t="str">
        <f t="shared" si="50"/>
        <v xml:space="preserve"> </v>
      </c>
      <c r="G367" s="7" t="str">
        <f t="shared" si="51"/>
        <v xml:space="preserve"> </v>
      </c>
      <c r="H367" s="7" t="str">
        <f t="shared" si="52"/>
        <v xml:space="preserve"> </v>
      </c>
      <c r="I367" s="7" t="str">
        <f t="shared" si="53"/>
        <v xml:space="preserve"> </v>
      </c>
      <c r="K367" s="1">
        <f>IF(OR(E367&lt;0,E367=" "),+'Existing Bldg Comparison'!$C$17/$F$10,-E367+'Existing Bldg Comparison'!$C$17/$F$10-H367)</f>
        <v>40000</v>
      </c>
      <c r="L367" s="16">
        <f t="shared" si="54"/>
        <v>349</v>
      </c>
      <c r="M367" s="7">
        <f t="shared" si="55"/>
        <v>13275516.215642601</v>
      </c>
      <c r="N367" s="9" t="str">
        <f>IF(AND(M367&gt;0,M366&lt;0),L367-((M367/'Existing Bldg Comparison'!$C$17))," ")</f>
        <v xml:space="preserve"> </v>
      </c>
    </row>
    <row r="368" spans="2:14" ht="20.100000000000001" customHeight="1" x14ac:dyDescent="0.25">
      <c r="B368" s="1"/>
      <c r="C368" s="2">
        <f t="shared" si="47"/>
        <v>0</v>
      </c>
      <c r="D368" s="7" t="str">
        <f t="shared" si="48"/>
        <v xml:space="preserve"> </v>
      </c>
      <c r="E368" s="2" t="str">
        <f t="shared" si="49"/>
        <v xml:space="preserve"> </v>
      </c>
      <c r="F368" s="2" t="str">
        <f t="shared" si="50"/>
        <v xml:space="preserve"> </v>
      </c>
      <c r="G368" s="7" t="str">
        <f t="shared" si="51"/>
        <v xml:space="preserve"> </v>
      </c>
      <c r="H368" s="7" t="str">
        <f t="shared" si="52"/>
        <v xml:space="preserve"> </v>
      </c>
      <c r="I368" s="7" t="str">
        <f t="shared" si="53"/>
        <v xml:space="preserve"> </v>
      </c>
      <c r="K368" s="1">
        <f>IF(OR(E368&lt;0,E368=" "),+'Existing Bldg Comparison'!$C$17/$F$10,-E368+'Existing Bldg Comparison'!$C$17/$F$10-H368)</f>
        <v>40000</v>
      </c>
      <c r="L368" s="16">
        <f t="shared" si="54"/>
        <v>350</v>
      </c>
      <c r="M368" s="7">
        <f t="shared" si="55"/>
        <v>13315516.215642601</v>
      </c>
      <c r="N368" s="9" t="str">
        <f>IF(AND(M368&gt;0,M367&lt;0),L368-((M368/'Existing Bldg Comparison'!$C$17))," ")</f>
        <v xml:space="preserve"> </v>
      </c>
    </row>
    <row r="369" spans="2:14" ht="20.100000000000001" customHeight="1" x14ac:dyDescent="0.25">
      <c r="B369" s="1"/>
      <c r="C369" s="2">
        <f t="shared" si="47"/>
        <v>0</v>
      </c>
      <c r="D369" s="7" t="str">
        <f t="shared" si="48"/>
        <v xml:space="preserve"> </v>
      </c>
      <c r="E369" s="2" t="str">
        <f t="shared" si="49"/>
        <v xml:space="preserve"> </v>
      </c>
      <c r="F369" s="2" t="str">
        <f t="shared" si="50"/>
        <v xml:space="preserve"> </v>
      </c>
      <c r="G369" s="7" t="str">
        <f t="shared" si="51"/>
        <v xml:space="preserve"> </v>
      </c>
      <c r="H369" s="7" t="str">
        <f t="shared" si="52"/>
        <v xml:space="preserve"> </v>
      </c>
      <c r="I369" s="7" t="str">
        <f t="shared" si="53"/>
        <v xml:space="preserve"> </v>
      </c>
      <c r="K369" s="1">
        <f>IF(OR(E369&lt;0,E369=" "),+'Existing Bldg Comparison'!$C$17/$F$10,-E369+'Existing Bldg Comparison'!$C$17/$F$10-H369)</f>
        <v>40000</v>
      </c>
      <c r="L369" s="16">
        <f t="shared" si="54"/>
        <v>351</v>
      </c>
      <c r="M369" s="7">
        <f t="shared" si="55"/>
        <v>13355516.215642601</v>
      </c>
      <c r="N369" s="9" t="str">
        <f>IF(AND(M369&gt;0,M368&lt;0),L369-((M369/'Existing Bldg Comparison'!$C$17))," ")</f>
        <v xml:space="preserve"> </v>
      </c>
    </row>
    <row r="370" spans="2:14" ht="20.100000000000001" customHeight="1" x14ac:dyDescent="0.25">
      <c r="B370" s="1"/>
      <c r="C370" s="2">
        <f t="shared" si="47"/>
        <v>0</v>
      </c>
      <c r="D370" s="7" t="str">
        <f t="shared" si="48"/>
        <v xml:space="preserve"> </v>
      </c>
      <c r="E370" s="2" t="str">
        <f t="shared" si="49"/>
        <v xml:space="preserve"> </v>
      </c>
      <c r="F370" s="2" t="str">
        <f t="shared" si="50"/>
        <v xml:space="preserve"> </v>
      </c>
      <c r="G370" s="7" t="str">
        <f t="shared" si="51"/>
        <v xml:space="preserve"> </v>
      </c>
      <c r="H370" s="7" t="str">
        <f t="shared" si="52"/>
        <v xml:space="preserve"> </v>
      </c>
      <c r="I370" s="7" t="str">
        <f t="shared" si="53"/>
        <v xml:space="preserve"> </v>
      </c>
      <c r="K370" s="1">
        <f>IF(OR(E370&lt;0,E370=" "),+'Existing Bldg Comparison'!$C$17/$F$10,-E370+'Existing Bldg Comparison'!$C$17/$F$10-H370)</f>
        <v>40000</v>
      </c>
      <c r="L370" s="16">
        <f t="shared" si="54"/>
        <v>352</v>
      </c>
      <c r="M370" s="7">
        <f t="shared" si="55"/>
        <v>13395516.215642601</v>
      </c>
      <c r="N370" s="9" t="str">
        <f>IF(AND(M370&gt;0,M369&lt;0),L370-((M370/'Existing Bldg Comparison'!$C$17))," ")</f>
        <v xml:space="preserve"> </v>
      </c>
    </row>
    <row r="371" spans="2:14" ht="20.100000000000001" customHeight="1" x14ac:dyDescent="0.25">
      <c r="B371" s="1"/>
      <c r="C371" s="2">
        <f t="shared" si="47"/>
        <v>0</v>
      </c>
      <c r="D371" s="7" t="str">
        <f t="shared" si="48"/>
        <v xml:space="preserve"> </v>
      </c>
      <c r="E371" s="2" t="str">
        <f t="shared" si="49"/>
        <v xml:space="preserve"> </v>
      </c>
      <c r="F371" s="2" t="str">
        <f t="shared" si="50"/>
        <v xml:space="preserve"> </v>
      </c>
      <c r="G371" s="7" t="str">
        <f t="shared" si="51"/>
        <v xml:space="preserve"> </v>
      </c>
      <c r="H371" s="7" t="str">
        <f t="shared" si="52"/>
        <v xml:space="preserve"> </v>
      </c>
      <c r="I371" s="7" t="str">
        <f t="shared" si="53"/>
        <v xml:space="preserve"> </v>
      </c>
      <c r="K371" s="1">
        <f>IF(OR(E371&lt;0,E371=" "),+'Existing Bldg Comparison'!$C$17/$F$10,-E371+'Existing Bldg Comparison'!$C$17/$F$10-H371)</f>
        <v>40000</v>
      </c>
      <c r="L371" s="16">
        <f t="shared" si="54"/>
        <v>353</v>
      </c>
      <c r="M371" s="7">
        <f t="shared" si="55"/>
        <v>13435516.215642601</v>
      </c>
      <c r="N371" s="9" t="str">
        <f>IF(AND(M371&gt;0,M370&lt;0),L371-((M371/'Existing Bldg Comparison'!$C$17))," ")</f>
        <v xml:space="preserve"> </v>
      </c>
    </row>
    <row r="372" spans="2:14" ht="20.100000000000001" customHeight="1" x14ac:dyDescent="0.25">
      <c r="B372" s="1"/>
      <c r="C372" s="2">
        <f t="shared" si="47"/>
        <v>0</v>
      </c>
      <c r="D372" s="7" t="str">
        <f t="shared" si="48"/>
        <v xml:space="preserve"> </v>
      </c>
      <c r="E372" s="2" t="str">
        <f t="shared" si="49"/>
        <v xml:space="preserve"> </v>
      </c>
      <c r="F372" s="2" t="str">
        <f t="shared" si="50"/>
        <v xml:space="preserve"> </v>
      </c>
      <c r="G372" s="7" t="str">
        <f t="shared" si="51"/>
        <v xml:space="preserve"> </v>
      </c>
      <c r="H372" s="7" t="str">
        <f t="shared" si="52"/>
        <v xml:space="preserve"> </v>
      </c>
      <c r="I372" s="7" t="str">
        <f t="shared" si="53"/>
        <v xml:space="preserve"> </v>
      </c>
      <c r="K372" s="1">
        <f>IF(OR(E372&lt;0,E372=" "),+'Existing Bldg Comparison'!$C$17/$F$10,-E372+'Existing Bldg Comparison'!$C$17/$F$10-H372)</f>
        <v>40000</v>
      </c>
      <c r="L372" s="16">
        <f t="shared" si="54"/>
        <v>354</v>
      </c>
      <c r="M372" s="7">
        <f t="shared" si="55"/>
        <v>13475516.215642601</v>
      </c>
      <c r="N372" s="9" t="str">
        <f>IF(AND(M372&gt;0,M371&lt;0),L372-((M372/'Existing Bldg Comparison'!$C$17))," ")</f>
        <v xml:space="preserve"> </v>
      </c>
    </row>
    <row r="373" spans="2:14" ht="20.100000000000001" customHeight="1" x14ac:dyDescent="0.25">
      <c r="B373" s="1"/>
      <c r="C373" s="2">
        <f t="shared" si="47"/>
        <v>0</v>
      </c>
      <c r="D373" s="7" t="str">
        <f t="shared" si="48"/>
        <v xml:space="preserve"> </v>
      </c>
      <c r="E373" s="2" t="str">
        <f t="shared" si="49"/>
        <v xml:space="preserve"> </v>
      </c>
      <c r="F373" s="2" t="str">
        <f t="shared" si="50"/>
        <v xml:space="preserve"> </v>
      </c>
      <c r="G373" s="7" t="str">
        <f t="shared" si="51"/>
        <v xml:space="preserve"> </v>
      </c>
      <c r="H373" s="7" t="str">
        <f t="shared" si="52"/>
        <v xml:space="preserve"> </v>
      </c>
      <c r="I373" s="7" t="str">
        <f t="shared" si="53"/>
        <v xml:space="preserve"> </v>
      </c>
      <c r="K373" s="1">
        <f>IF(OR(E373&lt;0,E373=" "),+'Existing Bldg Comparison'!$C$17/$F$10,-E373+'Existing Bldg Comparison'!$C$17/$F$10-H373)</f>
        <v>40000</v>
      </c>
      <c r="L373" s="16">
        <f t="shared" si="54"/>
        <v>355</v>
      </c>
      <c r="M373" s="7">
        <f t="shared" si="55"/>
        <v>13515516.215642601</v>
      </c>
      <c r="N373" s="9" t="str">
        <f>IF(AND(M373&gt;0,M372&lt;0),L373-((M373/'Existing Bldg Comparison'!$C$17))," ")</f>
        <v xml:space="preserve"> </v>
      </c>
    </row>
    <row r="374" spans="2:14" ht="20.100000000000001" customHeight="1" x14ac:dyDescent="0.25">
      <c r="B374" s="1"/>
      <c r="C374" s="2">
        <f t="shared" si="47"/>
        <v>0</v>
      </c>
      <c r="D374" s="7" t="str">
        <f t="shared" si="48"/>
        <v xml:space="preserve"> </v>
      </c>
      <c r="E374" s="2" t="str">
        <f t="shared" si="49"/>
        <v xml:space="preserve"> </v>
      </c>
      <c r="F374" s="2" t="str">
        <f t="shared" si="50"/>
        <v xml:space="preserve"> </v>
      </c>
      <c r="G374" s="7" t="str">
        <f t="shared" si="51"/>
        <v xml:space="preserve"> </v>
      </c>
      <c r="H374" s="7" t="str">
        <f t="shared" si="52"/>
        <v xml:space="preserve"> </v>
      </c>
      <c r="I374" s="7" t="str">
        <f t="shared" si="53"/>
        <v xml:space="preserve"> </v>
      </c>
      <c r="K374" s="1">
        <f>IF(OR(E374&lt;0,E374=" "),+'Existing Bldg Comparison'!$C$17/$F$10,-E374+'Existing Bldg Comparison'!$C$17/$F$10-H374)</f>
        <v>40000</v>
      </c>
      <c r="L374" s="16">
        <f t="shared" si="54"/>
        <v>356</v>
      </c>
      <c r="M374" s="7">
        <f t="shared" si="55"/>
        <v>13555516.215642601</v>
      </c>
      <c r="N374" s="9" t="str">
        <f>IF(AND(M374&gt;0,M373&lt;0),L374-((M374/'Existing Bldg Comparison'!$C$17))," ")</f>
        <v xml:space="preserve"> </v>
      </c>
    </row>
    <row r="375" spans="2:14" ht="20.100000000000001" customHeight="1" x14ac:dyDescent="0.25">
      <c r="B375" s="1"/>
      <c r="C375" s="2">
        <f t="shared" si="47"/>
        <v>0</v>
      </c>
      <c r="D375" s="7" t="str">
        <f t="shared" si="48"/>
        <v xml:space="preserve"> </v>
      </c>
      <c r="E375" s="2" t="str">
        <f t="shared" si="49"/>
        <v xml:space="preserve"> </v>
      </c>
      <c r="F375" s="2" t="str">
        <f t="shared" si="50"/>
        <v xml:space="preserve"> </v>
      </c>
      <c r="G375" s="7" t="str">
        <f t="shared" si="51"/>
        <v xml:space="preserve"> </v>
      </c>
      <c r="H375" s="7" t="str">
        <f t="shared" si="52"/>
        <v xml:space="preserve"> </v>
      </c>
      <c r="I375" s="7" t="str">
        <f t="shared" si="53"/>
        <v xml:space="preserve"> </v>
      </c>
      <c r="K375" s="1">
        <f>IF(OR(E375&lt;0,E375=" "),+'Existing Bldg Comparison'!$C$17/$F$10,-E375+'Existing Bldg Comparison'!$C$17/$F$10-H375)</f>
        <v>40000</v>
      </c>
      <c r="L375" s="16">
        <f t="shared" si="54"/>
        <v>357</v>
      </c>
      <c r="M375" s="7">
        <f t="shared" si="55"/>
        <v>13595516.215642601</v>
      </c>
      <c r="N375" s="9" t="str">
        <f>IF(AND(M375&gt;0,M374&lt;0),L375-((M375/'Existing Bldg Comparison'!$C$17))," ")</f>
        <v xml:space="preserve"> </v>
      </c>
    </row>
    <row r="376" spans="2:14" ht="20.100000000000001" customHeight="1" x14ac:dyDescent="0.25">
      <c r="B376" s="1"/>
      <c r="C376" s="2">
        <f t="shared" si="47"/>
        <v>0</v>
      </c>
      <c r="D376" s="7" t="str">
        <f t="shared" si="48"/>
        <v xml:space="preserve"> </v>
      </c>
      <c r="E376" s="2" t="str">
        <f t="shared" si="49"/>
        <v xml:space="preserve"> </v>
      </c>
      <c r="F376" s="2" t="str">
        <f t="shared" si="50"/>
        <v xml:space="preserve"> </v>
      </c>
      <c r="G376" s="7" t="str">
        <f t="shared" si="51"/>
        <v xml:space="preserve"> </v>
      </c>
      <c r="H376" s="7" t="str">
        <f t="shared" si="52"/>
        <v xml:space="preserve"> </v>
      </c>
      <c r="I376" s="7" t="str">
        <f t="shared" si="53"/>
        <v xml:space="preserve"> </v>
      </c>
      <c r="K376" s="1">
        <f>IF(OR(E376&lt;0,E376=" "),+'Existing Bldg Comparison'!$C$17/$F$10,-E376+'Existing Bldg Comparison'!$C$17/$F$10-H376)</f>
        <v>40000</v>
      </c>
      <c r="L376" s="16">
        <f t="shared" si="54"/>
        <v>358</v>
      </c>
      <c r="M376" s="7">
        <f t="shared" si="55"/>
        <v>13635516.215642601</v>
      </c>
      <c r="N376" s="9" t="str">
        <f>IF(AND(M376&gt;0,M375&lt;0),L376-((M376/'Existing Bldg Comparison'!$C$17))," ")</f>
        <v xml:space="preserve"> </v>
      </c>
    </row>
    <row r="377" spans="2:14" ht="20.100000000000001" customHeight="1" x14ac:dyDescent="0.25">
      <c r="B377" s="1"/>
      <c r="C377" s="2">
        <f t="shared" si="47"/>
        <v>0</v>
      </c>
      <c r="D377" s="7" t="str">
        <f t="shared" si="48"/>
        <v xml:space="preserve"> </v>
      </c>
      <c r="E377" s="2" t="str">
        <f t="shared" si="49"/>
        <v xml:space="preserve"> </v>
      </c>
      <c r="F377" s="2" t="str">
        <f t="shared" si="50"/>
        <v xml:space="preserve"> </v>
      </c>
      <c r="G377" s="7" t="str">
        <f t="shared" si="51"/>
        <v xml:space="preserve"> </v>
      </c>
      <c r="H377" s="7" t="str">
        <f t="shared" si="52"/>
        <v xml:space="preserve"> </v>
      </c>
      <c r="I377" s="7" t="str">
        <f t="shared" si="53"/>
        <v xml:space="preserve"> </v>
      </c>
      <c r="K377" s="1">
        <f>IF(OR(E377&lt;0,E377=" "),+'Existing Bldg Comparison'!$C$17/$F$10,-E377+'Existing Bldg Comparison'!$C$17/$F$10-H377)</f>
        <v>40000</v>
      </c>
      <c r="L377" s="16">
        <f t="shared" si="54"/>
        <v>359</v>
      </c>
      <c r="M377" s="7">
        <f t="shared" si="55"/>
        <v>13675516.215642601</v>
      </c>
      <c r="N377" s="9" t="str">
        <f>IF(AND(M377&gt;0,M376&lt;0),L377-((M377/'Existing Bldg Comparison'!$C$17))," ")</f>
        <v xml:space="preserve"> </v>
      </c>
    </row>
    <row r="378" spans="2:14" ht="20.100000000000001" customHeight="1" x14ac:dyDescent="0.25">
      <c r="B378" s="1"/>
      <c r="C378" s="2">
        <f t="shared" si="47"/>
        <v>0</v>
      </c>
      <c r="D378" s="7" t="str">
        <f t="shared" si="48"/>
        <v xml:space="preserve"> </v>
      </c>
      <c r="E378" s="2" t="str">
        <f t="shared" si="49"/>
        <v xml:space="preserve"> </v>
      </c>
      <c r="F378" s="2" t="str">
        <f t="shared" si="50"/>
        <v xml:space="preserve"> </v>
      </c>
      <c r="G378" s="7" t="str">
        <f t="shared" si="51"/>
        <v xml:space="preserve"> </v>
      </c>
      <c r="H378" s="7" t="str">
        <f t="shared" si="52"/>
        <v xml:space="preserve"> </v>
      </c>
      <c r="I378" s="7" t="str">
        <f t="shared" si="53"/>
        <v xml:space="preserve"> </v>
      </c>
      <c r="K378" s="1">
        <f>IF(OR(E378&lt;0,E378=" "),+'Existing Bldg Comparison'!$C$17/$F$10,-E378+'Existing Bldg Comparison'!$C$17/$F$10-H378)</f>
        <v>40000</v>
      </c>
      <c r="L378" s="16">
        <f t="shared" si="54"/>
        <v>360</v>
      </c>
      <c r="M378" s="7">
        <f>M377+K378</f>
        <v>13715516.215642601</v>
      </c>
    </row>
    <row r="379" spans="2:14" x14ac:dyDescent="0.25">
      <c r="B379" s="1"/>
      <c r="D379" s="7"/>
      <c r="F379" s="2"/>
      <c r="G379" s="7"/>
      <c r="H379" s="7"/>
      <c r="I379" s="7"/>
      <c r="K379" s="1"/>
      <c r="M379" s="7"/>
    </row>
    <row r="380" spans="2:14" x14ac:dyDescent="0.25">
      <c r="B380" s="1"/>
      <c r="D380" s="7"/>
      <c r="F380" s="2"/>
      <c r="G380" s="7"/>
      <c r="H380" s="7"/>
      <c r="I380" s="7"/>
      <c r="K380" s="1"/>
      <c r="M380" s="7"/>
    </row>
    <row r="381" spans="2:14" x14ac:dyDescent="0.25">
      <c r="B381" s="1"/>
      <c r="D381" s="7"/>
      <c r="F381" s="2"/>
      <c r="G381" s="7"/>
      <c r="H381" s="7"/>
      <c r="I381" s="7"/>
      <c r="K381" s="1"/>
      <c r="M381" s="7"/>
    </row>
    <row r="382" spans="2:14" x14ac:dyDescent="0.25">
      <c r="B382" s="1"/>
      <c r="D382" s="7"/>
      <c r="F382" s="2"/>
      <c r="G382" s="7"/>
      <c r="H382" s="7"/>
      <c r="I382" s="7"/>
      <c r="K382" s="1"/>
      <c r="M382" s="7"/>
    </row>
    <row r="383" spans="2:14" x14ac:dyDescent="0.25">
      <c r="B383" s="1"/>
      <c r="D383" s="7"/>
      <c r="F383" s="2"/>
      <c r="G383" s="7"/>
      <c r="H383" s="7"/>
      <c r="I383" s="7"/>
      <c r="K383" s="1"/>
      <c r="M383" s="7"/>
    </row>
    <row r="384" spans="2:14" x14ac:dyDescent="0.25">
      <c r="B384" s="1"/>
      <c r="D384" s="7"/>
      <c r="F384" s="2"/>
      <c r="G384" s="7"/>
      <c r="H384" s="7"/>
      <c r="I384" s="7"/>
      <c r="K384" s="1"/>
      <c r="M384" s="7"/>
    </row>
    <row r="385" spans="2:13" x14ac:dyDescent="0.25">
      <c r="B385" s="1"/>
      <c r="D385" s="7"/>
      <c r="F385" s="2"/>
      <c r="G385" s="7"/>
      <c r="H385" s="7"/>
      <c r="I385" s="7"/>
      <c r="K385" s="1"/>
      <c r="M385" s="7"/>
    </row>
    <row r="386" spans="2:13" x14ac:dyDescent="0.25">
      <c r="B386" s="1"/>
      <c r="D386" s="7"/>
      <c r="F386" s="2"/>
      <c r="G386" s="7"/>
      <c r="H386" s="7"/>
      <c r="I386" s="7"/>
      <c r="K386" s="1"/>
      <c r="M386" s="7"/>
    </row>
    <row r="387" spans="2:13" x14ac:dyDescent="0.25">
      <c r="B387" s="1"/>
      <c r="D387" s="7"/>
      <c r="F387" s="2"/>
      <c r="G387" s="7"/>
      <c r="H387" s="7"/>
      <c r="I387" s="7"/>
      <c r="K387" s="1"/>
      <c r="M387" s="7"/>
    </row>
    <row r="388" spans="2:13" x14ac:dyDescent="0.25">
      <c r="B388" s="1"/>
      <c r="D388" s="7"/>
      <c r="F388" s="2"/>
      <c r="G388" s="7"/>
      <c r="H388" s="7"/>
      <c r="I388" s="7"/>
      <c r="K388" s="1"/>
      <c r="M388" s="7"/>
    </row>
    <row r="389" spans="2:13" x14ac:dyDescent="0.25">
      <c r="B389" s="1"/>
      <c r="D389" s="7"/>
      <c r="F389" s="2"/>
      <c r="G389" s="7"/>
      <c r="H389" s="7"/>
      <c r="I389" s="7"/>
      <c r="K389" s="1"/>
      <c r="M389" s="7"/>
    </row>
    <row r="390" spans="2:13" x14ac:dyDescent="0.25">
      <c r="B390" s="1"/>
      <c r="D390" s="7"/>
      <c r="F390" s="2"/>
      <c r="G390" s="7"/>
      <c r="H390" s="7"/>
      <c r="I390" s="7"/>
      <c r="K390" s="1"/>
      <c r="M390" s="7"/>
    </row>
    <row r="391" spans="2:13" x14ac:dyDescent="0.25">
      <c r="B391" s="1"/>
      <c r="D391" s="7"/>
      <c r="F391" s="2"/>
      <c r="G391" s="7"/>
      <c r="H391" s="7"/>
      <c r="I391" s="7"/>
      <c r="K391" s="1"/>
      <c r="M391" s="7"/>
    </row>
    <row r="392" spans="2:13" x14ac:dyDescent="0.25">
      <c r="B392" s="1"/>
      <c r="D392" s="7"/>
      <c r="F392" s="2"/>
      <c r="G392" s="7"/>
      <c r="H392" s="7"/>
      <c r="I392" s="7"/>
      <c r="K392" s="1"/>
      <c r="M392" s="7"/>
    </row>
    <row r="393" spans="2:13" x14ac:dyDescent="0.25">
      <c r="D393" s="7"/>
      <c r="F393" s="2"/>
      <c r="G393" s="7"/>
      <c r="H393" s="7"/>
      <c r="I393" s="7"/>
    </row>
    <row r="394" spans="2:13" x14ac:dyDescent="0.25">
      <c r="D394" s="7"/>
      <c r="F394" s="2"/>
      <c r="G394" s="7"/>
      <c r="H394" s="7"/>
      <c r="I394" s="7"/>
    </row>
    <row r="395" spans="2:13" x14ac:dyDescent="0.25">
      <c r="D395" s="7"/>
      <c r="F395" s="2"/>
      <c r="G395" s="7"/>
      <c r="H395" s="7"/>
      <c r="I395" s="7"/>
    </row>
    <row r="396" spans="2:13" x14ac:dyDescent="0.25">
      <c r="D396" s="7"/>
      <c r="F396" s="2"/>
      <c r="G396" s="7"/>
      <c r="H396" s="7"/>
      <c r="I396" s="7"/>
    </row>
    <row r="397" spans="2:13" x14ac:dyDescent="0.25">
      <c r="D397" s="7"/>
    </row>
    <row r="398" spans="2:13" x14ac:dyDescent="0.25">
      <c r="D398" s="7"/>
    </row>
    <row r="399" spans="2:13" x14ac:dyDescent="0.25">
      <c r="D399" s="7"/>
    </row>
    <row r="400" spans="2:13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7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7.7109375" customWidth="1"/>
    <col min="2" max="2" width="44.7109375" customWidth="1"/>
    <col min="3" max="3" width="15.7109375" customWidth="1"/>
  </cols>
  <sheetData>
    <row r="1" spans="1:27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5">
      <c r="A3" s="109"/>
      <c r="B3" s="109"/>
      <c r="C3" s="109"/>
      <c r="D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5">
      <c r="A4" s="109"/>
      <c r="B4" s="109"/>
      <c r="C4" s="109"/>
      <c r="D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ht="21" x14ac:dyDescent="0.35">
      <c r="A5" s="134" t="s">
        <v>103</v>
      </c>
      <c r="B5" s="134"/>
      <c r="C5" s="134"/>
      <c r="D5" s="109"/>
      <c r="E5" s="142" t="s">
        <v>113</v>
      </c>
      <c r="F5" s="142"/>
      <c r="G5" s="142"/>
      <c r="H5" s="142"/>
      <c r="I5" s="142"/>
      <c r="J5" s="142"/>
      <c r="K5" s="142"/>
      <c r="L5" s="142"/>
      <c r="M5" s="142"/>
      <c r="N5" s="142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ht="18.75" x14ac:dyDescent="0.3">
      <c r="E6" s="142" t="s">
        <v>104</v>
      </c>
      <c r="F6" s="142"/>
      <c r="G6" s="142"/>
      <c r="H6" s="142"/>
      <c r="I6" s="142"/>
      <c r="J6" s="142"/>
      <c r="K6" s="142"/>
      <c r="L6" s="142"/>
      <c r="M6" s="142"/>
      <c r="N6" s="142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ht="20.100000000000001" customHeight="1" x14ac:dyDescent="0.3">
      <c r="A7" s="142" t="s">
        <v>112</v>
      </c>
      <c r="B7" s="142"/>
      <c r="C7" s="142"/>
      <c r="D7" s="114"/>
      <c r="L7" s="111" t="str">
        <f>B9</f>
        <v>Date</v>
      </c>
      <c r="M7" s="141">
        <f>C9</f>
        <v>42962</v>
      </c>
      <c r="N7" s="141"/>
      <c r="O7" s="141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ht="20.100000000000001" customHeight="1" x14ac:dyDescent="0.25">
      <c r="A8" s="109"/>
      <c r="D8" s="109"/>
      <c r="F8" s="111" t="str">
        <f>A10</f>
        <v>Property Owner</v>
      </c>
      <c r="G8" s="109"/>
      <c r="I8" s="109" t="str">
        <f>B11</f>
        <v>Sample Project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ht="20.100000000000001" customHeight="1" x14ac:dyDescent="0.25">
      <c r="A9" s="109"/>
      <c r="B9" s="110" t="s">
        <v>61</v>
      </c>
      <c r="C9" s="67">
        <v>42962</v>
      </c>
      <c r="D9" s="109"/>
      <c r="F9" s="111" t="str">
        <f>A13</f>
        <v>Property Address</v>
      </c>
      <c r="G9" s="109"/>
      <c r="H9" s="109"/>
      <c r="I9" s="109" t="str">
        <f>B14</f>
        <v>1234 Main Street, Portland, Oregon</v>
      </c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ht="20.100000000000001" customHeight="1" x14ac:dyDescent="0.25">
      <c r="A10" s="111" t="s">
        <v>44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20.100000000000001" customHeight="1" x14ac:dyDescent="0.25">
      <c r="A11" s="109"/>
      <c r="B11" s="136" t="s">
        <v>110</v>
      </c>
      <c r="C11" s="136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ht="20.100000000000001" customHeight="1" x14ac:dyDescent="0.25">
      <c r="A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ht="20.100000000000001" customHeight="1" x14ac:dyDescent="0.25">
      <c r="A13" s="111" t="s">
        <v>43</v>
      </c>
      <c r="B13" s="112"/>
      <c r="C13" s="112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20.100000000000001" customHeight="1" x14ac:dyDescent="0.25">
      <c r="A14" s="109"/>
      <c r="B14" s="136" t="s">
        <v>62</v>
      </c>
      <c r="C14" s="136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20.100000000000001" customHeight="1" x14ac:dyDescent="0.25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ht="20.100000000000001" customHeight="1" x14ac:dyDescent="0.25">
      <c r="A16" s="111" t="s">
        <v>0</v>
      </c>
      <c r="B16" s="112"/>
      <c r="C16" s="112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ht="20.100000000000001" customHeight="1" x14ac:dyDescent="0.25">
      <c r="A17" s="109"/>
      <c r="B17" s="112" t="s">
        <v>1</v>
      </c>
      <c r="C17" s="21">
        <v>10000000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ht="20.100000000000001" customHeight="1" x14ac:dyDescent="0.25">
      <c r="A18" s="109"/>
      <c r="B18" s="112" t="s">
        <v>96</v>
      </c>
      <c r="C18" s="72">
        <v>0.3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20.100000000000001" customHeight="1" x14ac:dyDescent="0.25">
      <c r="A19" s="109"/>
      <c r="B19" s="112" t="s">
        <v>81</v>
      </c>
      <c r="C19" s="22">
        <v>10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ht="20.100000000000001" customHeight="1" x14ac:dyDescent="0.25">
      <c r="A20" s="109"/>
      <c r="B20" s="112"/>
      <c r="C20" s="112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20.100000000000001" customHeight="1" x14ac:dyDescent="0.25">
      <c r="A21" s="111" t="s">
        <v>66</v>
      </c>
      <c r="B21" s="112"/>
      <c r="C21" s="112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20.100000000000001" customHeight="1" x14ac:dyDescent="0.25">
      <c r="A22" s="109"/>
      <c r="B22" s="112" t="s">
        <v>69</v>
      </c>
      <c r="C22" s="26">
        <v>0.7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20.100000000000001" customHeight="1" x14ac:dyDescent="0.25">
      <c r="A23" s="109"/>
      <c r="B23" s="112" t="s">
        <v>5</v>
      </c>
      <c r="C23" s="23">
        <v>0.05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20.100000000000001" customHeight="1" x14ac:dyDescent="0.25">
      <c r="A24" s="109"/>
      <c r="B24" s="112"/>
      <c r="C24" s="113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20.100000000000001" customHeight="1" x14ac:dyDescent="0.25">
      <c r="A25" s="111" t="s">
        <v>67</v>
      </c>
      <c r="B25" s="112"/>
      <c r="C25" s="112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ht="20.100000000000001" customHeight="1" x14ac:dyDescent="0.25">
      <c r="A26" s="111"/>
      <c r="B26" s="112" t="s">
        <v>68</v>
      </c>
      <c r="C26" s="26">
        <v>0.9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ht="20.100000000000001" customHeight="1" x14ac:dyDescent="0.25">
      <c r="A27" s="109"/>
      <c r="B27" s="112" t="s">
        <v>5</v>
      </c>
      <c r="C27" s="23">
        <v>0.1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ht="20.100000000000001" customHeight="1" x14ac:dyDescent="0.25">
      <c r="A28" s="109"/>
      <c r="B28" s="112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ht="20.100000000000001" customHeight="1" x14ac:dyDescent="0.25">
      <c r="A29" s="111" t="s">
        <v>70</v>
      </c>
      <c r="B29" s="112"/>
      <c r="C29" s="112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ht="20.100000000000001" customHeight="1" x14ac:dyDescent="0.25">
      <c r="A30" s="109"/>
      <c r="B30" s="109" t="s">
        <v>68</v>
      </c>
      <c r="C30" s="26">
        <v>1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ht="20.100000000000001" customHeight="1" x14ac:dyDescent="0.25">
      <c r="A31" s="109"/>
      <c r="B31" s="112" t="s">
        <v>72</v>
      </c>
      <c r="C31" s="23">
        <v>0.15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ht="20.100000000000001" customHeight="1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ht="20.100000000000001" customHeight="1" x14ac:dyDescent="0.25">
      <c r="A33" s="111" t="s">
        <v>71</v>
      </c>
      <c r="B33" s="112"/>
      <c r="C33" s="112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ht="20.100000000000001" customHeight="1" x14ac:dyDescent="0.25">
      <c r="A34" s="109"/>
      <c r="B34" s="109" t="s">
        <v>73</v>
      </c>
      <c r="C34" s="26">
        <v>1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ht="20.100000000000001" customHeight="1" x14ac:dyDescent="0.25">
      <c r="A35" s="109"/>
      <c r="B35" s="112" t="s">
        <v>74</v>
      </c>
      <c r="C35" s="73">
        <f>IF(C18&lt;0.15,0,IF(C18&gt;=0.3,0.25,0.15))</f>
        <v>0.25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20.100000000000001" customHeight="1" x14ac:dyDescent="0.25">
      <c r="A36" s="109"/>
      <c r="B36" s="112" t="s">
        <v>5</v>
      </c>
      <c r="C36" s="23">
        <v>0.06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ht="20.100000000000001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ht="20.100000000000001" customHeight="1" x14ac:dyDescent="0.25">
      <c r="A38" s="109" t="s">
        <v>107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ht="20.100000000000001" customHeight="1" x14ac:dyDescent="0.25">
      <c r="A39" s="109" t="s">
        <v>106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ht="20.100000000000001" customHeight="1" x14ac:dyDescent="0.25">
      <c r="A40" t="s">
        <v>108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20.100000000000001" customHeight="1" x14ac:dyDescent="0.25">
      <c r="B41" s="131"/>
      <c r="C41" s="131"/>
      <c r="D41" s="132"/>
      <c r="E41" s="132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20.100000000000001" customHeight="1" x14ac:dyDescent="0.25">
      <c r="A42" s="109"/>
      <c r="B42" s="132"/>
      <c r="C42" s="132"/>
      <c r="D42" s="132"/>
      <c r="E42" s="132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20.100000000000001" customHeight="1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ht="20.100000000000001" customHeight="1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ht="20.100000000000001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20.100000000000001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ht="20.100000000000001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ht="20.100000000000001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ht="20.100000000000001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ht="20.100000000000001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ht="20.100000000000001" customHeight="1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</row>
    <row r="62" spans="1:27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</row>
    <row r="64" spans="1:27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spans="1:27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</row>
    <row r="69" spans="1:27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</row>
    <row r="70" spans="1:27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</row>
    <row r="72" spans="1:27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</row>
    <row r="74" spans="1:27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</row>
    <row r="75" spans="1:27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</row>
    <row r="76" spans="1:27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</row>
    <row r="77" spans="1:27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</row>
    <row r="78" spans="1:27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</row>
    <row r="79" spans="1:27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</row>
    <row r="80" spans="1:27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</row>
    <row r="81" spans="1:27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</row>
    <row r="88" spans="1:27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</row>
    <row r="92" spans="1:27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</row>
    <row r="93" spans="1:27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</row>
    <row r="94" spans="1:27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</row>
    <row r="95" spans="1:27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</row>
    <row r="96" spans="1:27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</row>
    <row r="97" spans="1:27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</row>
    <row r="98" spans="1:27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</row>
    <row r="99" spans="1:27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</row>
    <row r="100" spans="1:27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</row>
    <row r="101" spans="1:27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</row>
    <row r="102" spans="1:27" x14ac:dyDescent="0.25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</row>
    <row r="103" spans="1:27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</row>
    <row r="104" spans="1:27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</row>
    <row r="105" spans="1:27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</row>
    <row r="106" spans="1:27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</row>
    <row r="107" spans="1:27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</row>
    <row r="108" spans="1:27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</row>
    <row r="109" spans="1:27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</row>
    <row r="110" spans="1:27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</row>
    <row r="111" spans="1:27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</row>
    <row r="112" spans="1:27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</row>
    <row r="113" spans="1:27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</row>
    <row r="114" spans="1:27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</row>
    <row r="115" spans="1:27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</row>
    <row r="116" spans="1:27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</row>
    <row r="117" spans="1:27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</row>
    <row r="118" spans="1:27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</row>
    <row r="119" spans="1:27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</row>
    <row r="120" spans="1:27" x14ac:dyDescent="0.2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</row>
    <row r="121" spans="1:27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</row>
    <row r="122" spans="1:27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</row>
    <row r="123" spans="1:27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</row>
    <row r="124" spans="1:27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</row>
    <row r="125" spans="1:27" x14ac:dyDescent="0.2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</row>
    <row r="126" spans="1:27" x14ac:dyDescent="0.2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</row>
    <row r="127" spans="1:27" x14ac:dyDescent="0.2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</row>
    <row r="128" spans="1:27" x14ac:dyDescent="0.2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</row>
    <row r="129" spans="1:27" x14ac:dyDescent="0.2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</row>
    <row r="130" spans="1:27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</row>
    <row r="131" spans="1:27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</row>
    <row r="132" spans="1:27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</row>
    <row r="133" spans="1:27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</row>
    <row r="134" spans="1:27" x14ac:dyDescent="0.2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</row>
    <row r="135" spans="1:27" x14ac:dyDescent="0.2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</row>
    <row r="136" spans="1:27" x14ac:dyDescent="0.2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</row>
    <row r="137" spans="1:27" x14ac:dyDescent="0.2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</row>
    <row r="138" spans="1:27" x14ac:dyDescent="0.2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</row>
    <row r="139" spans="1:27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</row>
    <row r="140" spans="1:27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</row>
    <row r="141" spans="1:27" x14ac:dyDescent="0.2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</row>
    <row r="142" spans="1:27" x14ac:dyDescent="0.2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</row>
    <row r="143" spans="1:27" x14ac:dyDescent="0.2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</row>
    <row r="144" spans="1:27" x14ac:dyDescent="0.2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</row>
    <row r="145" spans="1:27" x14ac:dyDescent="0.2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</row>
    <row r="146" spans="1:27" x14ac:dyDescent="0.2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</row>
    <row r="147" spans="1:27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</row>
    <row r="148" spans="1:27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</row>
    <row r="149" spans="1:27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</row>
    <row r="150" spans="1:27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</row>
    <row r="151" spans="1:27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</row>
    <row r="152" spans="1:27" x14ac:dyDescent="0.2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</row>
    <row r="153" spans="1:27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</row>
    <row r="154" spans="1:27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</row>
    <row r="155" spans="1:27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</row>
    <row r="156" spans="1:27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</row>
    <row r="157" spans="1:27" x14ac:dyDescent="0.2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</row>
    <row r="158" spans="1:27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</row>
    <row r="159" spans="1:27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</row>
    <row r="160" spans="1:27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</row>
    <row r="161" spans="1:27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</row>
    <row r="162" spans="1:27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</row>
    <row r="163" spans="1:27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</row>
    <row r="164" spans="1:27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</row>
    <row r="165" spans="1:27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</row>
    <row r="166" spans="1:27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</row>
    <row r="167" spans="1:27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</row>
    <row r="168" spans="1:27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</row>
    <row r="169" spans="1:27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</row>
    <row r="170" spans="1:27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</row>
    <row r="171" spans="1:27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</row>
    <row r="172" spans="1:27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</row>
    <row r="173" spans="1:27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</row>
    <row r="174" spans="1:27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</row>
    <row r="175" spans="1:27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</row>
    <row r="176" spans="1:27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</row>
    <row r="177" spans="1:27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</row>
    <row r="178" spans="1:27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</row>
    <row r="179" spans="1:27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</row>
    <row r="180" spans="1:27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</row>
    <row r="181" spans="1:27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</row>
    <row r="182" spans="1:27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</row>
    <row r="183" spans="1:27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</row>
    <row r="184" spans="1:27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</row>
    <row r="185" spans="1:27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</row>
    <row r="186" spans="1:27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</row>
    <row r="187" spans="1:27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</row>
    <row r="188" spans="1:27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</row>
    <row r="189" spans="1:27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</row>
    <row r="190" spans="1:27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</row>
    <row r="191" spans="1:27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</row>
    <row r="192" spans="1:27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</row>
    <row r="193" spans="1:27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</row>
    <row r="194" spans="1:27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</row>
    <row r="195" spans="1:27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</row>
    <row r="196" spans="1:27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</row>
    <row r="197" spans="1:27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</row>
    <row r="198" spans="1:27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</row>
    <row r="199" spans="1:27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</row>
    <row r="200" spans="1:27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</row>
    <row r="201" spans="1:27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</row>
    <row r="202" spans="1:27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</row>
    <row r="203" spans="1:27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</row>
    <row r="204" spans="1:27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</row>
    <row r="205" spans="1:27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</row>
    <row r="206" spans="1:27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</row>
    <row r="207" spans="1:27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</row>
    <row r="208" spans="1:27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</row>
    <row r="209" spans="1:27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</row>
    <row r="210" spans="1:27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</row>
    <row r="211" spans="1:27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</row>
    <row r="212" spans="1:27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</row>
    <row r="213" spans="1:27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</row>
    <row r="214" spans="1:27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</row>
    <row r="215" spans="1:27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</row>
    <row r="216" spans="1:27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</row>
    <row r="217" spans="1:27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</row>
    <row r="218" spans="1:27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</row>
    <row r="219" spans="1:27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</row>
    <row r="220" spans="1:27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</row>
    <row r="221" spans="1:27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</row>
    <row r="222" spans="1:27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</row>
    <row r="223" spans="1:27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</row>
    <row r="224" spans="1:27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</row>
    <row r="225" spans="1:27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</row>
    <row r="226" spans="1:27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</row>
    <row r="227" spans="1:27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</row>
    <row r="228" spans="1:27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</row>
    <row r="229" spans="1:27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</row>
    <row r="230" spans="1:27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</row>
    <row r="231" spans="1:27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</row>
    <row r="232" spans="1:27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</row>
    <row r="233" spans="1:27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</row>
    <row r="234" spans="1:27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</row>
    <row r="235" spans="1:27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</row>
    <row r="236" spans="1:27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</row>
    <row r="237" spans="1:27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</row>
    <row r="238" spans="1:27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</row>
    <row r="239" spans="1:27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</row>
    <row r="240" spans="1:27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</row>
    <row r="241" spans="1:27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</row>
    <row r="242" spans="1:27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</row>
    <row r="243" spans="1:27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</row>
    <row r="244" spans="1:27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</row>
    <row r="245" spans="1:27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</row>
    <row r="246" spans="1:27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</row>
    <row r="247" spans="1:27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</row>
    <row r="248" spans="1:27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</row>
    <row r="249" spans="1:27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</row>
    <row r="250" spans="1:27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</row>
    <row r="251" spans="1:27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</row>
    <row r="252" spans="1:27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</row>
    <row r="253" spans="1:27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</row>
    <row r="254" spans="1:27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</row>
    <row r="255" spans="1:27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</row>
    <row r="256" spans="1:27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</row>
    <row r="257" spans="1:27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</row>
    <row r="258" spans="1:27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</row>
    <row r="259" spans="1:27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</row>
    <row r="260" spans="1:27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</row>
    <row r="261" spans="1:27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</row>
    <row r="262" spans="1:27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</row>
    <row r="263" spans="1:27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</row>
    <row r="264" spans="1:27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</row>
    <row r="265" spans="1:27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</row>
    <row r="266" spans="1:27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</row>
    <row r="267" spans="1:27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</row>
    <row r="268" spans="1:27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</row>
    <row r="269" spans="1:27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</row>
    <row r="270" spans="1:27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</row>
    <row r="271" spans="1:27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</row>
    <row r="272" spans="1:27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</row>
    <row r="273" spans="1:27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</row>
    <row r="274" spans="1:27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</row>
    <row r="275" spans="1:27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</row>
    <row r="276" spans="1:27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</row>
    <row r="277" spans="1:27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</row>
    <row r="278" spans="1:27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</row>
    <row r="279" spans="1:27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</row>
    <row r="280" spans="1:27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</row>
    <row r="281" spans="1:27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</row>
    <row r="282" spans="1:27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</row>
    <row r="283" spans="1:27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</row>
    <row r="284" spans="1:27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</row>
    <row r="285" spans="1:27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</row>
    <row r="286" spans="1:27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</row>
    <row r="287" spans="1:27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</row>
    <row r="288" spans="1:27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</row>
    <row r="289" spans="1:27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</row>
    <row r="290" spans="1:27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</row>
    <row r="291" spans="1:27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</row>
    <row r="292" spans="1:27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</row>
    <row r="293" spans="1:27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</row>
    <row r="294" spans="1:27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</row>
    <row r="295" spans="1:27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</row>
    <row r="296" spans="1:27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</row>
    <row r="297" spans="1:27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</row>
    <row r="298" spans="1:27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</row>
    <row r="299" spans="1:27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</row>
    <row r="300" spans="1:27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</row>
    <row r="301" spans="1:27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</row>
    <row r="302" spans="1:27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</row>
    <row r="303" spans="1:27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</row>
    <row r="304" spans="1:27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</row>
    <row r="305" spans="1:27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</row>
    <row r="306" spans="1:27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</row>
    <row r="307" spans="1:27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</row>
    <row r="308" spans="1:27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</row>
    <row r="309" spans="1:27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</row>
    <row r="310" spans="1:27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</row>
    <row r="311" spans="1:27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</row>
    <row r="312" spans="1:27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</row>
    <row r="313" spans="1:27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</row>
    <row r="314" spans="1:27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</row>
    <row r="315" spans="1:27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</row>
    <row r="316" spans="1:27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</row>
    <row r="317" spans="1:27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</row>
    <row r="318" spans="1:27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</row>
    <row r="319" spans="1:27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</row>
    <row r="320" spans="1:27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</row>
    <row r="321" spans="1:27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</row>
    <row r="322" spans="1:27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</row>
    <row r="323" spans="1:27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</row>
    <row r="324" spans="1:27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</row>
    <row r="325" spans="1:27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</row>
    <row r="326" spans="1:27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</row>
    <row r="327" spans="1:27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</row>
    <row r="328" spans="1:27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</row>
    <row r="329" spans="1:27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</row>
    <row r="330" spans="1:27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</row>
    <row r="331" spans="1:27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</row>
    <row r="332" spans="1:27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</row>
    <row r="333" spans="1:27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</row>
    <row r="334" spans="1:27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</row>
    <row r="335" spans="1:27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</row>
    <row r="336" spans="1:27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</row>
    <row r="337" spans="1:27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</row>
    <row r="338" spans="1:27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</row>
    <row r="339" spans="1:27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</row>
    <row r="340" spans="1:27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</row>
    <row r="341" spans="1:27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</row>
    <row r="342" spans="1:27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</row>
    <row r="343" spans="1:27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</row>
    <row r="344" spans="1:27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</row>
    <row r="345" spans="1:27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</row>
    <row r="346" spans="1:27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</row>
    <row r="347" spans="1:27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</row>
    <row r="348" spans="1:27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</row>
    <row r="349" spans="1:27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</row>
    <row r="350" spans="1:27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</row>
    <row r="351" spans="1:27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</row>
    <row r="352" spans="1:27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</row>
    <row r="353" spans="1:27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</row>
    <row r="354" spans="1:27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</row>
    <row r="355" spans="1:27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</row>
    <row r="356" spans="1:27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</row>
    <row r="357" spans="1:27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</row>
    <row r="358" spans="1:27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</row>
    <row r="359" spans="1:27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</row>
    <row r="360" spans="1:27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</row>
    <row r="361" spans="1:27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</row>
    <row r="362" spans="1:27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</row>
    <row r="363" spans="1:27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</row>
    <row r="364" spans="1:27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</row>
    <row r="365" spans="1:27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</row>
    <row r="366" spans="1:27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</row>
    <row r="367" spans="1:27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</row>
    <row r="368" spans="1:27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</row>
    <row r="369" spans="1:27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</row>
    <row r="370" spans="1:27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</row>
    <row r="371" spans="1:27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</row>
    <row r="372" spans="1:27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</row>
    <row r="373" spans="1:27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</row>
    <row r="374" spans="1:27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</row>
    <row r="375" spans="1:27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</row>
    <row r="376" spans="1:27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</row>
    <row r="377" spans="1:27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</row>
    <row r="378" spans="1:27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</row>
    <row r="379" spans="1:27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</row>
    <row r="380" spans="1:27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</row>
    <row r="381" spans="1:27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</row>
    <row r="382" spans="1:27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</row>
    <row r="383" spans="1:27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</row>
    <row r="384" spans="1:27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</row>
    <row r="385" spans="1:27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</row>
    <row r="386" spans="1:27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</row>
    <row r="387" spans="1:27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</row>
    <row r="388" spans="1:27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</row>
    <row r="389" spans="1:27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</row>
    <row r="390" spans="1:27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</row>
    <row r="391" spans="1:27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</row>
    <row r="392" spans="1:27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</row>
    <row r="393" spans="1:27" x14ac:dyDescent="0.2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</row>
    <row r="394" spans="1:27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</row>
    <row r="395" spans="1:27" x14ac:dyDescent="0.2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</row>
    <row r="396" spans="1:27" x14ac:dyDescent="0.2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</row>
    <row r="397" spans="1:27" x14ac:dyDescent="0.2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</row>
    <row r="398" spans="1:27" x14ac:dyDescent="0.2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</row>
    <row r="399" spans="1:27" x14ac:dyDescent="0.2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</row>
    <row r="400" spans="1:27" x14ac:dyDescent="0.2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</row>
    <row r="401" spans="1:27" x14ac:dyDescent="0.2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</row>
    <row r="402" spans="1:27" x14ac:dyDescent="0.2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</row>
    <row r="403" spans="1:27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</row>
    <row r="404" spans="1:27" x14ac:dyDescent="0.2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</row>
    <row r="405" spans="1:27" x14ac:dyDescent="0.2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</row>
    <row r="406" spans="1:27" x14ac:dyDescent="0.2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</row>
    <row r="407" spans="1:27" x14ac:dyDescent="0.2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</row>
    <row r="408" spans="1:27" x14ac:dyDescent="0.25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</row>
    <row r="409" spans="1:27" x14ac:dyDescent="0.25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</row>
    <row r="410" spans="1:27" x14ac:dyDescent="0.25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</row>
    <row r="411" spans="1:27" x14ac:dyDescent="0.25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</row>
    <row r="412" spans="1:27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</row>
    <row r="413" spans="1:27" x14ac:dyDescent="0.25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</row>
    <row r="414" spans="1:27" x14ac:dyDescent="0.25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</row>
    <row r="415" spans="1:27" x14ac:dyDescent="0.25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</row>
    <row r="416" spans="1:27" x14ac:dyDescent="0.25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</row>
    <row r="417" spans="1:27" x14ac:dyDescent="0.25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</row>
    <row r="418" spans="1:27" x14ac:dyDescent="0.25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</row>
    <row r="419" spans="1:27" x14ac:dyDescent="0.2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</row>
    <row r="420" spans="1:27" x14ac:dyDescent="0.2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</row>
    <row r="421" spans="1:27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</row>
    <row r="422" spans="1:27" x14ac:dyDescent="0.2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</row>
    <row r="423" spans="1:27" x14ac:dyDescent="0.2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</row>
    <row r="424" spans="1:27" x14ac:dyDescent="0.2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</row>
    <row r="425" spans="1:27" x14ac:dyDescent="0.2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</row>
    <row r="426" spans="1:27" x14ac:dyDescent="0.2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</row>
    <row r="427" spans="1:27" x14ac:dyDescent="0.2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</row>
    <row r="428" spans="1:27" x14ac:dyDescent="0.2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</row>
    <row r="429" spans="1:27" x14ac:dyDescent="0.2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</row>
    <row r="430" spans="1:27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</row>
    <row r="431" spans="1:27" x14ac:dyDescent="0.2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</row>
    <row r="432" spans="1:27" x14ac:dyDescent="0.2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</row>
    <row r="433" spans="1:27" x14ac:dyDescent="0.2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</row>
    <row r="434" spans="1:27" x14ac:dyDescent="0.2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</row>
    <row r="435" spans="1:27" x14ac:dyDescent="0.2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</row>
    <row r="436" spans="1:27" x14ac:dyDescent="0.2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</row>
    <row r="437" spans="1:27" x14ac:dyDescent="0.2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</row>
    <row r="438" spans="1:27" x14ac:dyDescent="0.2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</row>
    <row r="439" spans="1:27" x14ac:dyDescent="0.2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</row>
    <row r="440" spans="1:27" x14ac:dyDescent="0.2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</row>
    <row r="441" spans="1:27" x14ac:dyDescent="0.2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</row>
    <row r="442" spans="1:27" x14ac:dyDescent="0.2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</row>
    <row r="443" spans="1:27" x14ac:dyDescent="0.2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</row>
    <row r="444" spans="1:27" x14ac:dyDescent="0.2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</row>
    <row r="445" spans="1:27" x14ac:dyDescent="0.2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</row>
    <row r="446" spans="1:27" x14ac:dyDescent="0.2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</row>
    <row r="447" spans="1:27" x14ac:dyDescent="0.2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</row>
    <row r="448" spans="1:27" x14ac:dyDescent="0.2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</row>
    <row r="449" spans="1:27" x14ac:dyDescent="0.2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</row>
    <row r="450" spans="1:27" x14ac:dyDescent="0.2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</row>
    <row r="451" spans="1:27" x14ac:dyDescent="0.2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</row>
    <row r="452" spans="1:27" x14ac:dyDescent="0.2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</row>
    <row r="453" spans="1:27" x14ac:dyDescent="0.2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</row>
    <row r="454" spans="1:27" x14ac:dyDescent="0.2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</row>
    <row r="455" spans="1:27" x14ac:dyDescent="0.2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</row>
    <row r="456" spans="1:27" x14ac:dyDescent="0.2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</row>
    <row r="457" spans="1:27" x14ac:dyDescent="0.2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</row>
    <row r="458" spans="1:27" x14ac:dyDescent="0.2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</row>
    <row r="459" spans="1:27" x14ac:dyDescent="0.2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</row>
    <row r="460" spans="1:27" x14ac:dyDescent="0.2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</row>
    <row r="461" spans="1:27" x14ac:dyDescent="0.2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</row>
    <row r="462" spans="1:27" x14ac:dyDescent="0.2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</row>
    <row r="463" spans="1:27" x14ac:dyDescent="0.2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</row>
    <row r="464" spans="1:27" x14ac:dyDescent="0.2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</row>
    <row r="465" spans="1:27" x14ac:dyDescent="0.2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</row>
    <row r="466" spans="1:27" x14ac:dyDescent="0.2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</row>
    <row r="467" spans="1:27" x14ac:dyDescent="0.2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</row>
    <row r="468" spans="1:27" x14ac:dyDescent="0.2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</row>
    <row r="469" spans="1:27" x14ac:dyDescent="0.2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</row>
    <row r="470" spans="1:27" x14ac:dyDescent="0.2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</row>
    <row r="471" spans="1:27" x14ac:dyDescent="0.2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</row>
    <row r="472" spans="1:27" x14ac:dyDescent="0.2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</row>
    <row r="473" spans="1:27" x14ac:dyDescent="0.2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</row>
    <row r="474" spans="1:27" x14ac:dyDescent="0.2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</row>
    <row r="475" spans="1:27" x14ac:dyDescent="0.2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</row>
    <row r="476" spans="1:27" x14ac:dyDescent="0.2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</row>
    <row r="477" spans="1:27" x14ac:dyDescent="0.2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</row>
    <row r="478" spans="1:27" x14ac:dyDescent="0.2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</row>
    <row r="479" spans="1:27" x14ac:dyDescent="0.2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</row>
    <row r="480" spans="1:27" x14ac:dyDescent="0.2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</row>
    <row r="481" spans="1:27" x14ac:dyDescent="0.2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</row>
    <row r="482" spans="1:27" x14ac:dyDescent="0.2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</row>
    <row r="483" spans="1:27" x14ac:dyDescent="0.2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</row>
    <row r="484" spans="1:27" x14ac:dyDescent="0.2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</row>
    <row r="485" spans="1:27" x14ac:dyDescent="0.2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</row>
    <row r="486" spans="1:27" x14ac:dyDescent="0.2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</row>
    <row r="487" spans="1:27" x14ac:dyDescent="0.2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</row>
    <row r="488" spans="1:27" x14ac:dyDescent="0.2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</row>
    <row r="489" spans="1:27" x14ac:dyDescent="0.2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</row>
    <row r="490" spans="1:27" x14ac:dyDescent="0.2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</row>
    <row r="491" spans="1:27" x14ac:dyDescent="0.2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</row>
    <row r="492" spans="1:27" x14ac:dyDescent="0.2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</row>
    <row r="493" spans="1:27" x14ac:dyDescent="0.2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</row>
    <row r="494" spans="1:27" x14ac:dyDescent="0.2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</row>
    <row r="495" spans="1:27" x14ac:dyDescent="0.2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</row>
    <row r="496" spans="1:27" x14ac:dyDescent="0.2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</row>
    <row r="497" spans="1:27" x14ac:dyDescent="0.2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</row>
    <row r="498" spans="1:27" x14ac:dyDescent="0.2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</row>
    <row r="499" spans="1:27" x14ac:dyDescent="0.2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</row>
    <row r="500" spans="1:27" x14ac:dyDescent="0.2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</row>
    <row r="501" spans="1:27" x14ac:dyDescent="0.2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</row>
    <row r="502" spans="1:27" x14ac:dyDescent="0.2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</row>
    <row r="503" spans="1:27" x14ac:dyDescent="0.2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</row>
    <row r="504" spans="1:27" x14ac:dyDescent="0.2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</row>
    <row r="505" spans="1:27" x14ac:dyDescent="0.2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</row>
    <row r="506" spans="1:27" x14ac:dyDescent="0.2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</row>
    <row r="507" spans="1:27" x14ac:dyDescent="0.2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</row>
    <row r="508" spans="1:27" x14ac:dyDescent="0.2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</row>
    <row r="509" spans="1:27" x14ac:dyDescent="0.2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</row>
    <row r="510" spans="1:27" x14ac:dyDescent="0.2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</row>
    <row r="511" spans="1:27" x14ac:dyDescent="0.2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</row>
    <row r="512" spans="1:27" x14ac:dyDescent="0.2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</row>
    <row r="513" spans="1:27" x14ac:dyDescent="0.2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</row>
    <row r="514" spans="1:27" x14ac:dyDescent="0.2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</row>
    <row r="515" spans="1:27" x14ac:dyDescent="0.2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</row>
    <row r="516" spans="1:27" x14ac:dyDescent="0.2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</row>
    <row r="517" spans="1:27" x14ac:dyDescent="0.2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</row>
    <row r="518" spans="1:27" x14ac:dyDescent="0.2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</row>
    <row r="519" spans="1:27" x14ac:dyDescent="0.2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</row>
    <row r="520" spans="1:27" x14ac:dyDescent="0.2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</row>
    <row r="521" spans="1:27" x14ac:dyDescent="0.2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</row>
    <row r="522" spans="1:27" x14ac:dyDescent="0.2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</row>
    <row r="523" spans="1:27" x14ac:dyDescent="0.2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</row>
    <row r="524" spans="1:27" x14ac:dyDescent="0.2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</row>
    <row r="525" spans="1:27" x14ac:dyDescent="0.2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</row>
    <row r="526" spans="1:27" x14ac:dyDescent="0.2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</row>
    <row r="527" spans="1:27" x14ac:dyDescent="0.2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</row>
    <row r="528" spans="1:27" x14ac:dyDescent="0.2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</row>
    <row r="529" spans="1:27" x14ac:dyDescent="0.2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</row>
    <row r="530" spans="1:27" x14ac:dyDescent="0.2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</row>
    <row r="531" spans="1:27" x14ac:dyDescent="0.2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</row>
    <row r="532" spans="1:27" x14ac:dyDescent="0.2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</row>
    <row r="533" spans="1:27" x14ac:dyDescent="0.2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</row>
    <row r="534" spans="1:27" x14ac:dyDescent="0.2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</row>
    <row r="535" spans="1:27" x14ac:dyDescent="0.2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</row>
    <row r="536" spans="1:27" x14ac:dyDescent="0.2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</row>
    <row r="537" spans="1:27" x14ac:dyDescent="0.2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</row>
    <row r="538" spans="1:27" x14ac:dyDescent="0.2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</row>
    <row r="539" spans="1:27" x14ac:dyDescent="0.2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</row>
    <row r="540" spans="1:27" x14ac:dyDescent="0.2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</row>
    <row r="541" spans="1:27" x14ac:dyDescent="0.2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</row>
    <row r="542" spans="1:27" x14ac:dyDescent="0.2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</row>
    <row r="543" spans="1:27" x14ac:dyDescent="0.2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</row>
    <row r="544" spans="1:27" x14ac:dyDescent="0.2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</row>
    <row r="545" spans="1:27" x14ac:dyDescent="0.2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</row>
    <row r="546" spans="1:27" x14ac:dyDescent="0.2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</row>
    <row r="547" spans="1:27" x14ac:dyDescent="0.2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</row>
    <row r="548" spans="1:27" x14ac:dyDescent="0.2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</row>
    <row r="549" spans="1:27" x14ac:dyDescent="0.2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</row>
    <row r="550" spans="1:27" x14ac:dyDescent="0.2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</row>
    <row r="551" spans="1:27" x14ac:dyDescent="0.2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</row>
    <row r="552" spans="1:27" x14ac:dyDescent="0.2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</row>
    <row r="553" spans="1:27" x14ac:dyDescent="0.2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</row>
    <row r="554" spans="1:27" x14ac:dyDescent="0.2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</row>
    <row r="555" spans="1:27" x14ac:dyDescent="0.2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</row>
    <row r="556" spans="1:27" x14ac:dyDescent="0.2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</row>
    <row r="557" spans="1:27" x14ac:dyDescent="0.2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</row>
    <row r="558" spans="1:27" x14ac:dyDescent="0.2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</row>
    <row r="559" spans="1:27" x14ac:dyDescent="0.2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</row>
    <row r="560" spans="1:27" x14ac:dyDescent="0.2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</row>
    <row r="561" spans="1:27" x14ac:dyDescent="0.2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</row>
    <row r="562" spans="1:27" x14ac:dyDescent="0.2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</row>
    <row r="563" spans="1:27" x14ac:dyDescent="0.2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</row>
    <row r="564" spans="1:27" x14ac:dyDescent="0.2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</row>
    <row r="565" spans="1:27" x14ac:dyDescent="0.2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</row>
    <row r="566" spans="1:27" x14ac:dyDescent="0.2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</row>
    <row r="567" spans="1:27" x14ac:dyDescent="0.2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</row>
    <row r="568" spans="1:27" x14ac:dyDescent="0.2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</row>
    <row r="569" spans="1:27" x14ac:dyDescent="0.2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</row>
    <row r="570" spans="1:27" x14ac:dyDescent="0.2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</row>
    <row r="571" spans="1:27" x14ac:dyDescent="0.2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</row>
    <row r="572" spans="1:27" x14ac:dyDescent="0.2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</row>
    <row r="573" spans="1:27" x14ac:dyDescent="0.2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</row>
    <row r="574" spans="1:27" x14ac:dyDescent="0.2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</row>
    <row r="575" spans="1:27" x14ac:dyDescent="0.2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</row>
    <row r="576" spans="1:27" x14ac:dyDescent="0.2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</row>
    <row r="577" spans="1:27" x14ac:dyDescent="0.2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</row>
    <row r="578" spans="1:27" x14ac:dyDescent="0.2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</row>
    <row r="579" spans="1:27" x14ac:dyDescent="0.2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</row>
    <row r="580" spans="1:27" x14ac:dyDescent="0.2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</row>
    <row r="581" spans="1:27" x14ac:dyDescent="0.2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</row>
    <row r="582" spans="1:27" x14ac:dyDescent="0.2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</row>
    <row r="583" spans="1:27" x14ac:dyDescent="0.2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</row>
    <row r="584" spans="1:27" x14ac:dyDescent="0.2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</row>
    <row r="585" spans="1:27" x14ac:dyDescent="0.2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</row>
    <row r="586" spans="1:27" x14ac:dyDescent="0.2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</row>
    <row r="587" spans="1:27" x14ac:dyDescent="0.2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</row>
    <row r="588" spans="1:27" x14ac:dyDescent="0.2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</row>
    <row r="589" spans="1:27" x14ac:dyDescent="0.2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</row>
    <row r="590" spans="1:27" x14ac:dyDescent="0.2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</row>
    <row r="591" spans="1:27" x14ac:dyDescent="0.2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</row>
    <row r="592" spans="1:27" x14ac:dyDescent="0.2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</row>
    <row r="593" spans="1:27" x14ac:dyDescent="0.2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</row>
    <row r="594" spans="1:27" x14ac:dyDescent="0.2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</row>
    <row r="595" spans="1:27" x14ac:dyDescent="0.2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</row>
    <row r="596" spans="1:27" x14ac:dyDescent="0.2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</row>
    <row r="597" spans="1:27" x14ac:dyDescent="0.2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</row>
    <row r="598" spans="1:27" x14ac:dyDescent="0.2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</row>
    <row r="599" spans="1:27" x14ac:dyDescent="0.2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</row>
    <row r="600" spans="1:27" x14ac:dyDescent="0.2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</row>
    <row r="601" spans="1:27" x14ac:dyDescent="0.2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</row>
    <row r="602" spans="1:27" x14ac:dyDescent="0.2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</row>
    <row r="603" spans="1:27" x14ac:dyDescent="0.2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</row>
    <row r="604" spans="1:27" x14ac:dyDescent="0.2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</row>
    <row r="605" spans="1:27" x14ac:dyDescent="0.2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</row>
    <row r="606" spans="1:27" x14ac:dyDescent="0.2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</row>
    <row r="607" spans="1:27" x14ac:dyDescent="0.2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</row>
    <row r="608" spans="1:27" x14ac:dyDescent="0.2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</row>
    <row r="609" spans="1:27" x14ac:dyDescent="0.2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</row>
    <row r="610" spans="1:27" x14ac:dyDescent="0.2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</row>
    <row r="611" spans="1:27" x14ac:dyDescent="0.2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</row>
    <row r="612" spans="1:27" x14ac:dyDescent="0.2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</row>
    <row r="613" spans="1:27" x14ac:dyDescent="0.2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</row>
    <row r="614" spans="1:27" x14ac:dyDescent="0.2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</row>
    <row r="615" spans="1:27" x14ac:dyDescent="0.2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</row>
    <row r="616" spans="1:27" x14ac:dyDescent="0.2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</row>
    <row r="617" spans="1:27" x14ac:dyDescent="0.2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</row>
    <row r="618" spans="1:27" x14ac:dyDescent="0.2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</row>
    <row r="619" spans="1:27" x14ac:dyDescent="0.2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</row>
    <row r="620" spans="1:27" x14ac:dyDescent="0.2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</row>
    <row r="621" spans="1:27" x14ac:dyDescent="0.2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</row>
    <row r="622" spans="1:27" x14ac:dyDescent="0.2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</row>
    <row r="623" spans="1:27" x14ac:dyDescent="0.2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</row>
    <row r="624" spans="1:27" x14ac:dyDescent="0.2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</row>
    <row r="625" spans="1:27" x14ac:dyDescent="0.2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</row>
    <row r="626" spans="1:27" x14ac:dyDescent="0.2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</row>
    <row r="627" spans="1:27" x14ac:dyDescent="0.2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</row>
    <row r="628" spans="1:27" x14ac:dyDescent="0.2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</row>
    <row r="629" spans="1:27" x14ac:dyDescent="0.2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</row>
    <row r="630" spans="1:27" x14ac:dyDescent="0.2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</row>
    <row r="631" spans="1:27" x14ac:dyDescent="0.2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</row>
    <row r="632" spans="1:27" x14ac:dyDescent="0.2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</row>
    <row r="633" spans="1:27" x14ac:dyDescent="0.2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</row>
    <row r="634" spans="1:27" x14ac:dyDescent="0.2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</row>
    <row r="635" spans="1:27" x14ac:dyDescent="0.2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</row>
    <row r="636" spans="1:27" x14ac:dyDescent="0.2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</row>
    <row r="637" spans="1:27" x14ac:dyDescent="0.2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</row>
    <row r="638" spans="1:27" x14ac:dyDescent="0.2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</row>
    <row r="639" spans="1:27" x14ac:dyDescent="0.2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</row>
    <row r="640" spans="1:27" x14ac:dyDescent="0.2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</row>
    <row r="641" spans="1:27" x14ac:dyDescent="0.2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</row>
    <row r="642" spans="1:27" x14ac:dyDescent="0.2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</row>
    <row r="643" spans="1:27" x14ac:dyDescent="0.2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</row>
    <row r="644" spans="1:27" x14ac:dyDescent="0.2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</row>
    <row r="645" spans="1:27" x14ac:dyDescent="0.2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</row>
    <row r="646" spans="1:27" x14ac:dyDescent="0.2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</row>
    <row r="647" spans="1:27" x14ac:dyDescent="0.2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</row>
    <row r="648" spans="1:27" x14ac:dyDescent="0.2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</row>
    <row r="649" spans="1:27" x14ac:dyDescent="0.2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</row>
    <row r="650" spans="1:27" x14ac:dyDescent="0.2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</row>
    <row r="651" spans="1:27" x14ac:dyDescent="0.2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</row>
    <row r="652" spans="1:27" x14ac:dyDescent="0.2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</row>
    <row r="653" spans="1:27" x14ac:dyDescent="0.2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</row>
    <row r="654" spans="1:27" x14ac:dyDescent="0.2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</row>
    <row r="655" spans="1:27" x14ac:dyDescent="0.2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</row>
    <row r="656" spans="1:27" x14ac:dyDescent="0.2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</row>
    <row r="657" spans="1:27" x14ac:dyDescent="0.2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</row>
    <row r="658" spans="1:27" x14ac:dyDescent="0.2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</row>
    <row r="659" spans="1:27" x14ac:dyDescent="0.2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</row>
    <row r="660" spans="1:27" x14ac:dyDescent="0.2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</row>
    <row r="661" spans="1:27" x14ac:dyDescent="0.2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</row>
    <row r="662" spans="1:27" x14ac:dyDescent="0.2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</row>
    <row r="663" spans="1:27" x14ac:dyDescent="0.2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</row>
    <row r="664" spans="1:27" x14ac:dyDescent="0.2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</row>
    <row r="665" spans="1:27" x14ac:dyDescent="0.2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</row>
    <row r="666" spans="1:27" x14ac:dyDescent="0.2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</row>
    <row r="667" spans="1:27" x14ac:dyDescent="0.2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</row>
    <row r="668" spans="1:27" x14ac:dyDescent="0.2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</row>
    <row r="669" spans="1:27" x14ac:dyDescent="0.2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</row>
    <row r="670" spans="1:27" x14ac:dyDescent="0.2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</row>
    <row r="671" spans="1:27" x14ac:dyDescent="0.2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</row>
    <row r="672" spans="1:27" x14ac:dyDescent="0.2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</row>
    <row r="673" spans="1:27" x14ac:dyDescent="0.2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</row>
    <row r="674" spans="1:27" x14ac:dyDescent="0.2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</row>
    <row r="675" spans="1:27" x14ac:dyDescent="0.2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</row>
    <row r="676" spans="1:27" x14ac:dyDescent="0.2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</row>
    <row r="677" spans="1:27" x14ac:dyDescent="0.2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</row>
    <row r="678" spans="1:27" x14ac:dyDescent="0.2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</row>
    <row r="679" spans="1:27" x14ac:dyDescent="0.2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</row>
    <row r="680" spans="1:27" x14ac:dyDescent="0.2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</row>
    <row r="681" spans="1:27" x14ac:dyDescent="0.2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</row>
    <row r="682" spans="1:27" x14ac:dyDescent="0.2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</row>
    <row r="683" spans="1:27" x14ac:dyDescent="0.2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</row>
    <row r="684" spans="1:27" x14ac:dyDescent="0.2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</row>
    <row r="685" spans="1:27" x14ac:dyDescent="0.2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</row>
    <row r="686" spans="1:27" x14ac:dyDescent="0.2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</row>
    <row r="687" spans="1:27" x14ac:dyDescent="0.2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</row>
    <row r="688" spans="1:27" x14ac:dyDescent="0.2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</row>
    <row r="689" spans="1:27" x14ac:dyDescent="0.2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</row>
    <row r="690" spans="1:27" x14ac:dyDescent="0.2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</row>
    <row r="691" spans="1:27" x14ac:dyDescent="0.2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</row>
    <row r="692" spans="1:27" x14ac:dyDescent="0.2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</row>
    <row r="693" spans="1:27" x14ac:dyDescent="0.2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</row>
    <row r="694" spans="1:27" x14ac:dyDescent="0.2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</row>
    <row r="695" spans="1:27" x14ac:dyDescent="0.2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</row>
    <row r="696" spans="1:27" x14ac:dyDescent="0.2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</row>
    <row r="697" spans="1:27" x14ac:dyDescent="0.2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</row>
    <row r="698" spans="1:27" x14ac:dyDescent="0.2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</row>
    <row r="699" spans="1:27" x14ac:dyDescent="0.2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</row>
    <row r="700" spans="1:27" x14ac:dyDescent="0.2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</row>
    <row r="701" spans="1:27" x14ac:dyDescent="0.2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</row>
    <row r="702" spans="1:27" x14ac:dyDescent="0.2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</row>
    <row r="703" spans="1:27" x14ac:dyDescent="0.2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</row>
    <row r="704" spans="1:27" x14ac:dyDescent="0.2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</row>
    <row r="705" spans="1:27" x14ac:dyDescent="0.2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</row>
    <row r="706" spans="1:27" x14ac:dyDescent="0.2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</row>
    <row r="707" spans="1:27" x14ac:dyDescent="0.2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</row>
    <row r="708" spans="1:27" x14ac:dyDescent="0.2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</row>
    <row r="709" spans="1:27" x14ac:dyDescent="0.2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</row>
    <row r="710" spans="1:27" x14ac:dyDescent="0.2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</row>
    <row r="711" spans="1:27" x14ac:dyDescent="0.2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</row>
    <row r="712" spans="1:27" x14ac:dyDescent="0.2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</row>
    <row r="713" spans="1:27" x14ac:dyDescent="0.2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</row>
    <row r="714" spans="1:27" x14ac:dyDescent="0.2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</row>
    <row r="715" spans="1:27" x14ac:dyDescent="0.2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</row>
    <row r="716" spans="1:27" x14ac:dyDescent="0.2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</row>
    <row r="717" spans="1:27" x14ac:dyDescent="0.2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</row>
    <row r="718" spans="1:27" x14ac:dyDescent="0.2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</row>
    <row r="719" spans="1:27" x14ac:dyDescent="0.2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</row>
    <row r="720" spans="1:27" x14ac:dyDescent="0.2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</row>
    <row r="721" spans="1:27" x14ac:dyDescent="0.2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</row>
    <row r="722" spans="1:27" x14ac:dyDescent="0.2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</row>
    <row r="723" spans="1:27" x14ac:dyDescent="0.2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</row>
    <row r="724" spans="1:27" x14ac:dyDescent="0.2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</row>
    <row r="725" spans="1:27" x14ac:dyDescent="0.2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</row>
    <row r="726" spans="1:27" x14ac:dyDescent="0.2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</row>
    <row r="727" spans="1:27" x14ac:dyDescent="0.2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</row>
    <row r="728" spans="1:27" x14ac:dyDescent="0.2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</row>
    <row r="729" spans="1:27" x14ac:dyDescent="0.2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</row>
    <row r="730" spans="1:27" x14ac:dyDescent="0.2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</row>
    <row r="731" spans="1:27" x14ac:dyDescent="0.2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</row>
    <row r="732" spans="1:27" x14ac:dyDescent="0.2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</row>
    <row r="733" spans="1:27" x14ac:dyDescent="0.2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</row>
    <row r="734" spans="1:27" x14ac:dyDescent="0.2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</row>
    <row r="735" spans="1:27" x14ac:dyDescent="0.2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</row>
    <row r="736" spans="1:27" x14ac:dyDescent="0.2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</row>
    <row r="737" spans="1:27" x14ac:dyDescent="0.2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</row>
    <row r="738" spans="1:27" x14ac:dyDescent="0.2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</row>
    <row r="739" spans="1:27" x14ac:dyDescent="0.2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</row>
    <row r="740" spans="1:27" x14ac:dyDescent="0.2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</row>
    <row r="741" spans="1:27" x14ac:dyDescent="0.2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</row>
    <row r="742" spans="1:27" x14ac:dyDescent="0.2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</row>
    <row r="743" spans="1:27" x14ac:dyDescent="0.2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</row>
    <row r="744" spans="1:27" x14ac:dyDescent="0.2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</row>
    <row r="745" spans="1:27" x14ac:dyDescent="0.2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</row>
    <row r="746" spans="1:27" x14ac:dyDescent="0.2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</row>
    <row r="747" spans="1:27" x14ac:dyDescent="0.2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</row>
    <row r="748" spans="1:27" x14ac:dyDescent="0.2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</row>
    <row r="749" spans="1:27" x14ac:dyDescent="0.2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</row>
    <row r="750" spans="1:27" x14ac:dyDescent="0.2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</row>
    <row r="751" spans="1:27" x14ac:dyDescent="0.2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</row>
    <row r="752" spans="1:27" x14ac:dyDescent="0.2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</row>
    <row r="753" spans="1:27" x14ac:dyDescent="0.2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</row>
    <row r="754" spans="1:27" x14ac:dyDescent="0.2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</row>
    <row r="755" spans="1:27" x14ac:dyDescent="0.2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</row>
    <row r="756" spans="1:27" x14ac:dyDescent="0.2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</row>
    <row r="757" spans="1:27" x14ac:dyDescent="0.2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</row>
    <row r="758" spans="1:27" x14ac:dyDescent="0.2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</row>
    <row r="759" spans="1:27" x14ac:dyDescent="0.2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</row>
    <row r="760" spans="1:27" x14ac:dyDescent="0.2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</row>
    <row r="761" spans="1:27" x14ac:dyDescent="0.2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</row>
    <row r="762" spans="1:27" x14ac:dyDescent="0.2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</row>
    <row r="763" spans="1:27" x14ac:dyDescent="0.2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</row>
    <row r="764" spans="1:27" x14ac:dyDescent="0.2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</row>
    <row r="765" spans="1:27" x14ac:dyDescent="0.2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</row>
    <row r="766" spans="1:27" x14ac:dyDescent="0.2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</row>
    <row r="767" spans="1:27" x14ac:dyDescent="0.2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</row>
    <row r="768" spans="1:27" x14ac:dyDescent="0.2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</row>
    <row r="769" spans="1:27" x14ac:dyDescent="0.2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</row>
    <row r="770" spans="1:27" x14ac:dyDescent="0.2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</row>
    <row r="771" spans="1:27" x14ac:dyDescent="0.2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</row>
    <row r="772" spans="1:27" x14ac:dyDescent="0.2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</row>
    <row r="773" spans="1:27" x14ac:dyDescent="0.2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</row>
    <row r="774" spans="1:27" x14ac:dyDescent="0.2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</row>
    <row r="775" spans="1:27" x14ac:dyDescent="0.2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</row>
    <row r="776" spans="1:27" x14ac:dyDescent="0.2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</row>
    <row r="777" spans="1:27" x14ac:dyDescent="0.2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</row>
    <row r="778" spans="1:27" x14ac:dyDescent="0.2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</row>
    <row r="779" spans="1:27" x14ac:dyDescent="0.2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</row>
    <row r="780" spans="1:27" x14ac:dyDescent="0.2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</row>
    <row r="781" spans="1:27" x14ac:dyDescent="0.2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</row>
    <row r="782" spans="1:27" x14ac:dyDescent="0.2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</row>
    <row r="783" spans="1:27" x14ac:dyDescent="0.2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</row>
    <row r="784" spans="1:27" x14ac:dyDescent="0.2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</row>
    <row r="785" spans="1:27" x14ac:dyDescent="0.2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</row>
    <row r="786" spans="1:27" x14ac:dyDescent="0.2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</row>
    <row r="787" spans="1:27" x14ac:dyDescent="0.2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</row>
    <row r="788" spans="1:27" x14ac:dyDescent="0.2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</row>
    <row r="789" spans="1:27" x14ac:dyDescent="0.2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</row>
    <row r="790" spans="1:27" x14ac:dyDescent="0.2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</row>
    <row r="791" spans="1:27" x14ac:dyDescent="0.2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</row>
    <row r="792" spans="1:27" x14ac:dyDescent="0.2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</row>
    <row r="793" spans="1:27" x14ac:dyDescent="0.2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</row>
    <row r="794" spans="1:27" x14ac:dyDescent="0.2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</row>
    <row r="795" spans="1:27" x14ac:dyDescent="0.2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</row>
    <row r="796" spans="1:27" x14ac:dyDescent="0.2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</row>
    <row r="797" spans="1:27" x14ac:dyDescent="0.2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</row>
    <row r="798" spans="1:27" x14ac:dyDescent="0.2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</row>
    <row r="799" spans="1:27" x14ac:dyDescent="0.2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</row>
    <row r="800" spans="1:27" x14ac:dyDescent="0.2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</row>
    <row r="801" spans="1:27" x14ac:dyDescent="0.2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</row>
    <row r="802" spans="1:27" x14ac:dyDescent="0.2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</row>
    <row r="803" spans="1:27" x14ac:dyDescent="0.2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</row>
    <row r="804" spans="1:27" x14ac:dyDescent="0.2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</row>
    <row r="805" spans="1:27" x14ac:dyDescent="0.2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</row>
    <row r="806" spans="1:27" x14ac:dyDescent="0.2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</row>
    <row r="807" spans="1:27" x14ac:dyDescent="0.2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</row>
    <row r="808" spans="1:27" x14ac:dyDescent="0.2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</row>
    <row r="809" spans="1:27" x14ac:dyDescent="0.2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</row>
    <row r="810" spans="1:27" x14ac:dyDescent="0.2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</row>
    <row r="811" spans="1:27" x14ac:dyDescent="0.2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</row>
    <row r="812" spans="1:27" x14ac:dyDescent="0.2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</row>
    <row r="813" spans="1:27" x14ac:dyDescent="0.2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</row>
    <row r="814" spans="1:27" x14ac:dyDescent="0.2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</row>
    <row r="815" spans="1:27" x14ac:dyDescent="0.2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</row>
    <row r="816" spans="1:27" x14ac:dyDescent="0.2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</row>
    <row r="817" spans="1:27" x14ac:dyDescent="0.2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</row>
    <row r="818" spans="1:27" x14ac:dyDescent="0.2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</row>
    <row r="819" spans="1:27" x14ac:dyDescent="0.2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</row>
    <row r="820" spans="1:27" x14ac:dyDescent="0.2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</row>
    <row r="821" spans="1:27" x14ac:dyDescent="0.2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</row>
    <row r="822" spans="1:27" x14ac:dyDescent="0.2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</row>
    <row r="823" spans="1:27" x14ac:dyDescent="0.2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</row>
    <row r="824" spans="1:27" x14ac:dyDescent="0.2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</row>
    <row r="825" spans="1:27" x14ac:dyDescent="0.2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</row>
    <row r="826" spans="1:27" x14ac:dyDescent="0.2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</row>
    <row r="827" spans="1:27" x14ac:dyDescent="0.2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</row>
    <row r="828" spans="1:27" x14ac:dyDescent="0.2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</row>
    <row r="829" spans="1:27" x14ac:dyDescent="0.2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</row>
    <row r="830" spans="1:27" x14ac:dyDescent="0.2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</row>
    <row r="831" spans="1:27" x14ac:dyDescent="0.2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</row>
    <row r="832" spans="1:27" x14ac:dyDescent="0.2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</row>
    <row r="833" spans="1:27" x14ac:dyDescent="0.2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</row>
    <row r="834" spans="1:27" x14ac:dyDescent="0.2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</row>
    <row r="835" spans="1:27" x14ac:dyDescent="0.2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</row>
    <row r="836" spans="1:27" x14ac:dyDescent="0.25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</row>
    <row r="837" spans="1:27" x14ac:dyDescent="0.25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</row>
    <row r="838" spans="1:27" x14ac:dyDescent="0.25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</row>
    <row r="839" spans="1:27" x14ac:dyDescent="0.25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</row>
    <row r="840" spans="1:27" x14ac:dyDescent="0.25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</row>
    <row r="841" spans="1:27" x14ac:dyDescent="0.25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</row>
    <row r="842" spans="1:27" x14ac:dyDescent="0.25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</row>
    <row r="843" spans="1:27" x14ac:dyDescent="0.25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</row>
    <row r="844" spans="1:27" x14ac:dyDescent="0.25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</row>
    <row r="845" spans="1:27" x14ac:dyDescent="0.25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</row>
    <row r="846" spans="1:27" x14ac:dyDescent="0.25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</row>
    <row r="847" spans="1:27" x14ac:dyDescent="0.25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</row>
    <row r="848" spans="1:27" x14ac:dyDescent="0.25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</row>
    <row r="849" spans="1:27" x14ac:dyDescent="0.25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</row>
    <row r="850" spans="1:27" x14ac:dyDescent="0.25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</row>
    <row r="851" spans="1:27" x14ac:dyDescent="0.25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</row>
    <row r="852" spans="1:27" x14ac:dyDescent="0.25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</row>
    <row r="853" spans="1:27" x14ac:dyDescent="0.25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</row>
    <row r="854" spans="1:27" x14ac:dyDescent="0.25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</row>
    <row r="855" spans="1:27" x14ac:dyDescent="0.25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</row>
    <row r="856" spans="1:27" x14ac:dyDescent="0.25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</row>
    <row r="857" spans="1:27" x14ac:dyDescent="0.25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</row>
    <row r="858" spans="1:27" x14ac:dyDescent="0.25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</row>
    <row r="859" spans="1:27" x14ac:dyDescent="0.25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</row>
    <row r="860" spans="1:27" x14ac:dyDescent="0.25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</row>
    <row r="861" spans="1:27" x14ac:dyDescent="0.25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</row>
    <row r="862" spans="1:27" x14ac:dyDescent="0.25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</row>
    <row r="863" spans="1:27" x14ac:dyDescent="0.25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</row>
    <row r="864" spans="1:27" x14ac:dyDescent="0.25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</row>
    <row r="865" spans="1:27" x14ac:dyDescent="0.25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</row>
    <row r="866" spans="1:27" x14ac:dyDescent="0.25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</row>
    <row r="867" spans="1:27" x14ac:dyDescent="0.25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</row>
    <row r="868" spans="1:27" x14ac:dyDescent="0.25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</row>
    <row r="869" spans="1:27" x14ac:dyDescent="0.25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</row>
    <row r="870" spans="1:27" x14ac:dyDescent="0.25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</row>
    <row r="871" spans="1:27" x14ac:dyDescent="0.25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</row>
    <row r="872" spans="1:27" x14ac:dyDescent="0.25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</row>
    <row r="873" spans="1:27" x14ac:dyDescent="0.25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</row>
    <row r="874" spans="1:27" x14ac:dyDescent="0.25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</row>
    <row r="875" spans="1:27" x14ac:dyDescent="0.25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</row>
    <row r="876" spans="1:27" x14ac:dyDescent="0.25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</row>
    <row r="877" spans="1:27" x14ac:dyDescent="0.25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</row>
    <row r="878" spans="1:27" x14ac:dyDescent="0.25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</row>
    <row r="879" spans="1:27" x14ac:dyDescent="0.25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</row>
    <row r="880" spans="1:27" x14ac:dyDescent="0.25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</row>
    <row r="881" spans="1:27" x14ac:dyDescent="0.25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</row>
    <row r="882" spans="1:27" x14ac:dyDescent="0.25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</row>
    <row r="883" spans="1:27" x14ac:dyDescent="0.25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</row>
    <row r="884" spans="1:27" x14ac:dyDescent="0.25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</row>
    <row r="885" spans="1:27" x14ac:dyDescent="0.25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</row>
    <row r="886" spans="1:27" x14ac:dyDescent="0.25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</row>
    <row r="887" spans="1:27" x14ac:dyDescent="0.25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</row>
    <row r="888" spans="1:27" x14ac:dyDescent="0.25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</row>
    <row r="889" spans="1:27" x14ac:dyDescent="0.25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</row>
    <row r="890" spans="1:27" x14ac:dyDescent="0.25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</row>
    <row r="891" spans="1:27" x14ac:dyDescent="0.25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</row>
    <row r="892" spans="1:27" x14ac:dyDescent="0.25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</row>
    <row r="893" spans="1:27" x14ac:dyDescent="0.25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</row>
    <row r="894" spans="1:27" x14ac:dyDescent="0.25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</row>
    <row r="895" spans="1:27" x14ac:dyDescent="0.25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</row>
    <row r="896" spans="1:27" x14ac:dyDescent="0.25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</row>
    <row r="897" spans="1:27" x14ac:dyDescent="0.25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</row>
    <row r="898" spans="1:27" x14ac:dyDescent="0.25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</row>
    <row r="899" spans="1:27" x14ac:dyDescent="0.25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</row>
    <row r="900" spans="1:27" x14ac:dyDescent="0.25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</row>
    <row r="901" spans="1:27" x14ac:dyDescent="0.25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</row>
    <row r="902" spans="1:27" x14ac:dyDescent="0.25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</row>
    <row r="903" spans="1:27" x14ac:dyDescent="0.25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</row>
    <row r="904" spans="1:27" x14ac:dyDescent="0.25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</row>
    <row r="905" spans="1:27" x14ac:dyDescent="0.25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</row>
    <row r="906" spans="1:27" x14ac:dyDescent="0.25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</row>
    <row r="907" spans="1:27" x14ac:dyDescent="0.25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</row>
    <row r="908" spans="1:27" x14ac:dyDescent="0.25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</row>
    <row r="909" spans="1:27" x14ac:dyDescent="0.25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</row>
    <row r="910" spans="1:27" x14ac:dyDescent="0.25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</row>
    <row r="911" spans="1:27" x14ac:dyDescent="0.25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</row>
    <row r="912" spans="1:27" x14ac:dyDescent="0.25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</row>
    <row r="913" spans="1:27" x14ac:dyDescent="0.25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</row>
    <row r="914" spans="1:27" x14ac:dyDescent="0.25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</row>
    <row r="915" spans="1:27" x14ac:dyDescent="0.25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</row>
    <row r="916" spans="1:27" x14ac:dyDescent="0.25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</row>
    <row r="917" spans="1:27" x14ac:dyDescent="0.25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</row>
    <row r="918" spans="1:27" x14ac:dyDescent="0.25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</row>
    <row r="919" spans="1:27" x14ac:dyDescent="0.25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</row>
    <row r="920" spans="1:27" x14ac:dyDescent="0.25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</row>
    <row r="921" spans="1:27" x14ac:dyDescent="0.25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</row>
    <row r="922" spans="1:27" x14ac:dyDescent="0.25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</row>
    <row r="923" spans="1:27" x14ac:dyDescent="0.25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</row>
    <row r="924" spans="1:27" x14ac:dyDescent="0.25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</row>
    <row r="925" spans="1:27" x14ac:dyDescent="0.25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</row>
    <row r="926" spans="1:27" x14ac:dyDescent="0.25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</row>
    <row r="927" spans="1:27" x14ac:dyDescent="0.25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</row>
    <row r="928" spans="1:27" x14ac:dyDescent="0.25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</row>
    <row r="929" spans="1:27" x14ac:dyDescent="0.25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</row>
    <row r="930" spans="1:27" x14ac:dyDescent="0.25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</row>
    <row r="931" spans="1:27" x14ac:dyDescent="0.25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</row>
    <row r="932" spans="1:27" x14ac:dyDescent="0.25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</row>
    <row r="933" spans="1:27" x14ac:dyDescent="0.25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</row>
    <row r="934" spans="1:27" x14ac:dyDescent="0.25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</row>
    <row r="935" spans="1:27" x14ac:dyDescent="0.25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</row>
    <row r="936" spans="1:27" x14ac:dyDescent="0.25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</row>
    <row r="937" spans="1:27" x14ac:dyDescent="0.25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</row>
    <row r="938" spans="1:27" x14ac:dyDescent="0.25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</row>
    <row r="939" spans="1:27" x14ac:dyDescent="0.25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</row>
    <row r="940" spans="1:27" x14ac:dyDescent="0.25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</row>
    <row r="941" spans="1:27" x14ac:dyDescent="0.25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</row>
    <row r="942" spans="1:27" x14ac:dyDescent="0.25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</row>
    <row r="943" spans="1:27" x14ac:dyDescent="0.25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</row>
    <row r="944" spans="1:27" x14ac:dyDescent="0.25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</row>
    <row r="945" spans="1:27" x14ac:dyDescent="0.25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</row>
    <row r="946" spans="1:27" x14ac:dyDescent="0.25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</row>
    <row r="947" spans="1:27" x14ac:dyDescent="0.25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</row>
    <row r="948" spans="1:27" x14ac:dyDescent="0.25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</row>
    <row r="949" spans="1:27" x14ac:dyDescent="0.25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</row>
    <row r="950" spans="1:27" x14ac:dyDescent="0.25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</row>
    <row r="951" spans="1:27" x14ac:dyDescent="0.25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</row>
    <row r="952" spans="1:27" x14ac:dyDescent="0.25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</row>
    <row r="953" spans="1:27" x14ac:dyDescent="0.25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</row>
    <row r="954" spans="1:27" x14ac:dyDescent="0.25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</row>
    <row r="955" spans="1:27" x14ac:dyDescent="0.25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</row>
    <row r="956" spans="1:27" x14ac:dyDescent="0.25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</row>
    <row r="957" spans="1:27" x14ac:dyDescent="0.25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</row>
    <row r="958" spans="1:27" x14ac:dyDescent="0.25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</row>
    <row r="959" spans="1:27" x14ac:dyDescent="0.25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</row>
    <row r="960" spans="1:27" x14ac:dyDescent="0.25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</row>
    <row r="961" spans="1:27" x14ac:dyDescent="0.25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</row>
    <row r="962" spans="1:27" x14ac:dyDescent="0.25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</row>
    <row r="963" spans="1:27" x14ac:dyDescent="0.25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</row>
    <row r="964" spans="1:27" x14ac:dyDescent="0.25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</row>
    <row r="965" spans="1:27" x14ac:dyDescent="0.25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</row>
    <row r="966" spans="1:27" x14ac:dyDescent="0.25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</row>
    <row r="967" spans="1:27" x14ac:dyDescent="0.25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</row>
    <row r="968" spans="1:27" x14ac:dyDescent="0.25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</row>
    <row r="969" spans="1:27" x14ac:dyDescent="0.25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</row>
    <row r="970" spans="1:27" x14ac:dyDescent="0.25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</row>
    <row r="971" spans="1:27" x14ac:dyDescent="0.25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</row>
    <row r="972" spans="1:27" x14ac:dyDescent="0.25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</row>
    <row r="973" spans="1:27" x14ac:dyDescent="0.25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</row>
    <row r="974" spans="1:27" x14ac:dyDescent="0.25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</row>
    <row r="975" spans="1:27" x14ac:dyDescent="0.25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</row>
    <row r="976" spans="1:27" x14ac:dyDescent="0.25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</row>
    <row r="977" spans="1:27" x14ac:dyDescent="0.25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</row>
    <row r="978" spans="1:27" x14ac:dyDescent="0.25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</row>
    <row r="979" spans="1:27" x14ac:dyDescent="0.25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</row>
    <row r="980" spans="1:27" x14ac:dyDescent="0.25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</row>
    <row r="981" spans="1:27" x14ac:dyDescent="0.25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</row>
    <row r="982" spans="1:27" x14ac:dyDescent="0.25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</row>
    <row r="983" spans="1:27" x14ac:dyDescent="0.25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</row>
    <row r="984" spans="1:27" x14ac:dyDescent="0.25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</row>
    <row r="985" spans="1:27" x14ac:dyDescent="0.25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</row>
    <row r="986" spans="1:27" x14ac:dyDescent="0.25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</row>
    <row r="987" spans="1:27" x14ac:dyDescent="0.25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</row>
    <row r="988" spans="1:27" x14ac:dyDescent="0.25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</row>
    <row r="989" spans="1:27" x14ac:dyDescent="0.25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</row>
    <row r="990" spans="1:27" x14ac:dyDescent="0.25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</row>
    <row r="991" spans="1:27" x14ac:dyDescent="0.25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</row>
    <row r="992" spans="1:27" x14ac:dyDescent="0.25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</row>
    <row r="993" spans="1:27" x14ac:dyDescent="0.25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</row>
    <row r="994" spans="1:27" x14ac:dyDescent="0.25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</row>
    <row r="995" spans="1:27" x14ac:dyDescent="0.25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</row>
    <row r="996" spans="1:27" x14ac:dyDescent="0.25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</row>
    <row r="997" spans="1:27" x14ac:dyDescent="0.25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</row>
    <row r="998" spans="1:27" x14ac:dyDescent="0.25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</row>
    <row r="999" spans="1:27" x14ac:dyDescent="0.25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</row>
    <row r="1000" spans="1:27" x14ac:dyDescent="0.25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</row>
    <row r="1001" spans="1:27" x14ac:dyDescent="0.25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</row>
    <row r="1002" spans="1:27" x14ac:dyDescent="0.25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</row>
    <row r="1003" spans="1:27" x14ac:dyDescent="0.25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</row>
    <row r="1004" spans="1:27" x14ac:dyDescent="0.25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  <c r="Z1004" s="109"/>
      <c r="AA1004" s="109"/>
    </row>
    <row r="1005" spans="1:27" x14ac:dyDescent="0.25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  <c r="Z1005" s="109"/>
      <c r="AA1005" s="109"/>
    </row>
    <row r="1006" spans="1:27" x14ac:dyDescent="0.25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</row>
    <row r="1007" spans="1:27" x14ac:dyDescent="0.25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</row>
    <row r="1008" spans="1:27" x14ac:dyDescent="0.25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</row>
    <row r="1009" spans="1:27" x14ac:dyDescent="0.25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  <c r="Z1009" s="109"/>
      <c r="AA1009" s="109"/>
    </row>
    <row r="1010" spans="1:27" x14ac:dyDescent="0.25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</row>
    <row r="1011" spans="1:27" x14ac:dyDescent="0.25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  <c r="Z1011" s="109"/>
      <c r="AA1011" s="109"/>
    </row>
    <row r="1012" spans="1:27" x14ac:dyDescent="0.25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  <c r="S1012" s="109"/>
      <c r="T1012" s="109"/>
      <c r="U1012" s="109"/>
      <c r="V1012" s="109"/>
      <c r="W1012" s="109"/>
      <c r="X1012" s="109"/>
      <c r="Y1012" s="109"/>
      <c r="Z1012" s="109"/>
      <c r="AA1012" s="109"/>
    </row>
    <row r="1013" spans="1:27" x14ac:dyDescent="0.25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</row>
    <row r="1014" spans="1:27" x14ac:dyDescent="0.25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  <c r="S1014" s="109"/>
      <c r="T1014" s="109"/>
      <c r="U1014" s="109"/>
      <c r="V1014" s="109"/>
      <c r="W1014" s="109"/>
      <c r="X1014" s="109"/>
      <c r="Y1014" s="109"/>
      <c r="Z1014" s="109"/>
      <c r="AA1014" s="109"/>
    </row>
    <row r="1015" spans="1:27" x14ac:dyDescent="0.25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  <c r="S1015" s="109"/>
      <c r="T1015" s="109"/>
      <c r="U1015" s="109"/>
      <c r="V1015" s="109"/>
      <c r="W1015" s="109"/>
      <c r="X1015" s="109"/>
      <c r="Y1015" s="109"/>
      <c r="Z1015" s="109"/>
      <c r="AA1015" s="109"/>
    </row>
    <row r="1016" spans="1:27" x14ac:dyDescent="0.25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  <c r="S1016" s="109"/>
      <c r="T1016" s="109"/>
      <c r="U1016" s="109"/>
      <c r="V1016" s="109"/>
      <c r="W1016" s="109"/>
      <c r="X1016" s="109"/>
      <c r="Y1016" s="109"/>
      <c r="Z1016" s="109"/>
      <c r="AA1016" s="109"/>
    </row>
    <row r="1017" spans="1:27" x14ac:dyDescent="0.25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  <c r="S1017" s="109"/>
      <c r="T1017" s="109"/>
      <c r="U1017" s="109"/>
      <c r="V1017" s="109"/>
      <c r="W1017" s="109"/>
      <c r="X1017" s="109"/>
      <c r="Y1017" s="109"/>
      <c r="Z1017" s="109"/>
      <c r="AA1017" s="109"/>
    </row>
    <row r="1018" spans="1:27" x14ac:dyDescent="0.25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  <c r="S1018" s="109"/>
      <c r="T1018" s="109"/>
      <c r="U1018" s="109"/>
      <c r="V1018" s="109"/>
      <c r="W1018" s="109"/>
      <c r="X1018" s="109"/>
      <c r="Y1018" s="109"/>
      <c r="Z1018" s="109"/>
      <c r="AA1018" s="109"/>
    </row>
    <row r="1019" spans="1:27" x14ac:dyDescent="0.25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  <c r="S1019" s="109"/>
      <c r="T1019" s="109"/>
      <c r="U1019" s="109"/>
      <c r="V1019" s="109"/>
      <c r="W1019" s="109"/>
      <c r="X1019" s="109"/>
      <c r="Y1019" s="109"/>
      <c r="Z1019" s="109"/>
      <c r="AA1019" s="109"/>
    </row>
    <row r="1020" spans="1:27" x14ac:dyDescent="0.25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109"/>
    </row>
    <row r="1021" spans="1:27" x14ac:dyDescent="0.25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  <c r="S1021" s="109"/>
      <c r="T1021" s="109"/>
      <c r="U1021" s="109"/>
      <c r="V1021" s="109"/>
      <c r="W1021" s="109"/>
      <c r="X1021" s="109"/>
      <c r="Y1021" s="109"/>
      <c r="Z1021" s="109"/>
      <c r="AA1021" s="109"/>
    </row>
    <row r="1022" spans="1:27" x14ac:dyDescent="0.25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  <c r="S1022" s="109"/>
      <c r="T1022" s="109"/>
      <c r="U1022" s="109"/>
      <c r="V1022" s="109"/>
      <c r="W1022" s="109"/>
      <c r="X1022" s="109"/>
      <c r="Y1022" s="109"/>
      <c r="Z1022" s="109"/>
      <c r="AA1022" s="109"/>
    </row>
    <row r="1023" spans="1:27" x14ac:dyDescent="0.25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  <c r="S1023" s="109"/>
      <c r="T1023" s="109"/>
      <c r="U1023" s="109"/>
      <c r="V1023" s="109"/>
      <c r="W1023" s="109"/>
      <c r="X1023" s="109"/>
      <c r="Y1023" s="109"/>
      <c r="Z1023" s="109"/>
      <c r="AA1023" s="109"/>
    </row>
    <row r="1024" spans="1:27" x14ac:dyDescent="0.25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109"/>
      <c r="X1024" s="109"/>
      <c r="Y1024" s="109"/>
      <c r="Z1024" s="109"/>
      <c r="AA1024" s="109"/>
    </row>
    <row r="1025" spans="1:27" x14ac:dyDescent="0.25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  <c r="S1025" s="109"/>
      <c r="T1025" s="109"/>
      <c r="U1025" s="109"/>
      <c r="V1025" s="109"/>
      <c r="W1025" s="109"/>
      <c r="X1025" s="109"/>
      <c r="Y1025" s="109"/>
      <c r="Z1025" s="109"/>
      <c r="AA1025" s="109"/>
    </row>
    <row r="1026" spans="1:27" x14ac:dyDescent="0.25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  <c r="S1026" s="109"/>
      <c r="T1026" s="109"/>
      <c r="U1026" s="109"/>
      <c r="V1026" s="109"/>
      <c r="W1026" s="109"/>
      <c r="X1026" s="109"/>
      <c r="Y1026" s="109"/>
      <c r="Z1026" s="109"/>
      <c r="AA1026" s="109"/>
    </row>
    <row r="1027" spans="1:27" x14ac:dyDescent="0.25">
      <c r="A1027" s="109"/>
      <c r="B1027" s="109"/>
      <c r="C1027" s="109"/>
      <c r="D1027" s="109"/>
      <c r="E1027" s="109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  <c r="S1027" s="109"/>
      <c r="T1027" s="109"/>
      <c r="U1027" s="109"/>
      <c r="V1027" s="109"/>
      <c r="W1027" s="109"/>
      <c r="X1027" s="109"/>
      <c r="Y1027" s="109"/>
      <c r="Z1027" s="109"/>
      <c r="AA1027" s="109"/>
    </row>
    <row r="1028" spans="1:27" x14ac:dyDescent="0.25">
      <c r="A1028" s="109"/>
      <c r="B1028" s="109"/>
      <c r="C1028" s="109"/>
      <c r="D1028" s="109"/>
      <c r="E1028" s="109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  <c r="S1028" s="109"/>
      <c r="T1028" s="109"/>
      <c r="U1028" s="109"/>
      <c r="V1028" s="109"/>
      <c r="W1028" s="109"/>
      <c r="X1028" s="109"/>
      <c r="Y1028" s="109"/>
      <c r="Z1028" s="109"/>
      <c r="AA1028" s="109"/>
    </row>
    <row r="1029" spans="1:27" x14ac:dyDescent="0.25">
      <c r="A1029" s="109"/>
      <c r="B1029" s="109"/>
      <c r="C1029" s="109"/>
      <c r="D1029" s="109"/>
      <c r="E1029" s="109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  <c r="S1029" s="109"/>
      <c r="T1029" s="109"/>
      <c r="U1029" s="109"/>
      <c r="V1029" s="109"/>
      <c r="W1029" s="109"/>
      <c r="X1029" s="109"/>
      <c r="Y1029" s="109"/>
      <c r="Z1029" s="109"/>
      <c r="AA1029" s="109"/>
    </row>
    <row r="1030" spans="1:27" x14ac:dyDescent="0.25">
      <c r="A1030" s="109"/>
      <c r="B1030" s="109"/>
      <c r="C1030" s="109"/>
      <c r="D1030" s="109"/>
      <c r="E1030" s="109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  <c r="S1030" s="109"/>
      <c r="T1030" s="109"/>
      <c r="U1030" s="109"/>
      <c r="V1030" s="109"/>
      <c r="W1030" s="109"/>
      <c r="X1030" s="109"/>
      <c r="Y1030" s="109"/>
      <c r="Z1030" s="109"/>
      <c r="AA1030" s="109"/>
    </row>
    <row r="1031" spans="1:27" x14ac:dyDescent="0.25">
      <c r="A1031" s="109"/>
      <c r="B1031" s="109"/>
      <c r="C1031" s="109"/>
      <c r="D1031" s="109"/>
      <c r="E1031" s="109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109"/>
    </row>
    <row r="1032" spans="1:27" x14ac:dyDescent="0.25">
      <c r="A1032" s="109"/>
      <c r="B1032" s="109"/>
      <c r="C1032" s="109"/>
      <c r="D1032" s="109"/>
      <c r="E1032" s="109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  <c r="W1032" s="109"/>
      <c r="X1032" s="109"/>
      <c r="Y1032" s="109"/>
      <c r="Z1032" s="109"/>
      <c r="AA1032" s="109"/>
    </row>
    <row r="1033" spans="1:27" x14ac:dyDescent="0.25">
      <c r="A1033" s="109"/>
      <c r="B1033" s="109"/>
      <c r="C1033" s="109"/>
      <c r="D1033" s="109"/>
      <c r="E1033" s="109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  <c r="S1033" s="109"/>
      <c r="T1033" s="109"/>
      <c r="U1033" s="109"/>
      <c r="V1033" s="109"/>
      <c r="W1033" s="109"/>
      <c r="X1033" s="109"/>
      <c r="Y1033" s="109"/>
      <c r="Z1033" s="109"/>
      <c r="AA1033" s="109"/>
    </row>
    <row r="1034" spans="1:27" x14ac:dyDescent="0.25">
      <c r="A1034" s="109"/>
      <c r="B1034" s="109"/>
      <c r="C1034" s="109"/>
      <c r="D1034" s="109"/>
      <c r="E1034" s="109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  <c r="S1034" s="109"/>
      <c r="T1034" s="109"/>
      <c r="U1034" s="109"/>
      <c r="V1034" s="109"/>
      <c r="W1034" s="109"/>
      <c r="X1034" s="109"/>
      <c r="Y1034" s="109"/>
      <c r="Z1034" s="109"/>
      <c r="AA1034" s="109"/>
    </row>
    <row r="1035" spans="1:27" x14ac:dyDescent="0.25">
      <c r="A1035" s="109"/>
      <c r="B1035" s="109"/>
      <c r="C1035" s="109"/>
      <c r="D1035" s="109"/>
      <c r="E1035" s="109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109"/>
      <c r="X1035" s="109"/>
      <c r="Y1035" s="109"/>
      <c r="Z1035" s="109"/>
      <c r="AA1035" s="109"/>
    </row>
    <row r="1036" spans="1:27" x14ac:dyDescent="0.25">
      <c r="A1036" s="109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09"/>
      <c r="Z1036" s="109"/>
      <c r="AA1036" s="109"/>
    </row>
    <row r="1037" spans="1:27" x14ac:dyDescent="0.25">
      <c r="A1037" s="109"/>
      <c r="B1037" s="109"/>
      <c r="C1037" s="109"/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  <c r="S1037" s="109"/>
      <c r="T1037" s="109"/>
      <c r="U1037" s="109"/>
      <c r="V1037" s="109"/>
      <c r="W1037" s="109"/>
      <c r="X1037" s="109"/>
      <c r="Y1037" s="109"/>
      <c r="Z1037" s="109"/>
      <c r="AA1037" s="109"/>
    </row>
    <row r="1038" spans="1:27" x14ac:dyDescent="0.25">
      <c r="A1038" s="109"/>
      <c r="B1038" s="109"/>
      <c r="C1038" s="109"/>
      <c r="D1038" s="109"/>
      <c r="E1038" s="109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</row>
    <row r="1039" spans="1:27" x14ac:dyDescent="0.25">
      <c r="A1039" s="109"/>
      <c r="B1039" s="109"/>
      <c r="C1039" s="109"/>
      <c r="D1039" s="109"/>
      <c r="E1039" s="109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  <c r="S1039" s="109"/>
      <c r="T1039" s="109"/>
      <c r="U1039" s="109"/>
      <c r="V1039" s="109"/>
      <c r="W1039" s="109"/>
      <c r="X1039" s="109"/>
      <c r="Y1039" s="109"/>
      <c r="Z1039" s="109"/>
      <c r="AA1039" s="109"/>
    </row>
    <row r="1040" spans="1:27" x14ac:dyDescent="0.25">
      <c r="A1040" s="109"/>
      <c r="B1040" s="109"/>
      <c r="C1040" s="109"/>
      <c r="D1040" s="109"/>
      <c r="E1040" s="109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  <c r="S1040" s="109"/>
      <c r="T1040" s="109"/>
      <c r="U1040" s="109"/>
      <c r="V1040" s="109"/>
      <c r="W1040" s="109"/>
      <c r="X1040" s="109"/>
      <c r="Y1040" s="109"/>
      <c r="Z1040" s="109"/>
      <c r="AA1040" s="109"/>
    </row>
    <row r="1041" spans="1:27" x14ac:dyDescent="0.25">
      <c r="A1041" s="109"/>
      <c r="B1041" s="109"/>
      <c r="C1041" s="109"/>
      <c r="D1041" s="109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  <c r="S1041" s="109"/>
      <c r="T1041" s="109"/>
      <c r="U1041" s="109"/>
      <c r="V1041" s="109"/>
      <c r="W1041" s="109"/>
      <c r="X1041" s="109"/>
      <c r="Y1041" s="109"/>
      <c r="Z1041" s="109"/>
      <c r="AA1041" s="109"/>
    </row>
    <row r="1042" spans="1:27" x14ac:dyDescent="0.25">
      <c r="A1042" s="109"/>
      <c r="B1042" s="109"/>
      <c r="C1042" s="109"/>
      <c r="D1042" s="109"/>
      <c r="E1042" s="109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  <c r="S1042" s="109"/>
      <c r="T1042" s="109"/>
      <c r="U1042" s="109"/>
      <c r="V1042" s="109"/>
      <c r="W1042" s="109"/>
      <c r="X1042" s="109"/>
      <c r="Y1042" s="109"/>
      <c r="Z1042" s="109"/>
      <c r="AA1042" s="109"/>
    </row>
    <row r="1043" spans="1:27" x14ac:dyDescent="0.25">
      <c r="A1043" s="109"/>
      <c r="B1043" s="109"/>
      <c r="C1043" s="109"/>
      <c r="D1043" s="109"/>
      <c r="E1043" s="109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  <c r="S1043" s="109"/>
      <c r="T1043" s="109"/>
      <c r="U1043" s="109"/>
      <c r="V1043" s="109"/>
      <c r="W1043" s="109"/>
      <c r="X1043" s="109"/>
      <c r="Y1043" s="109"/>
      <c r="Z1043" s="109"/>
      <c r="AA1043" s="109"/>
    </row>
    <row r="1044" spans="1:27" x14ac:dyDescent="0.25">
      <c r="A1044" s="109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  <c r="W1044" s="109"/>
      <c r="X1044" s="109"/>
      <c r="Y1044" s="109"/>
      <c r="Z1044" s="109"/>
      <c r="AA1044" s="109"/>
    </row>
    <row r="1045" spans="1:27" x14ac:dyDescent="0.25">
      <c r="A1045" s="109"/>
      <c r="B1045" s="109"/>
      <c r="C1045" s="109"/>
      <c r="D1045" s="109"/>
      <c r="E1045" s="109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  <c r="S1045" s="109"/>
      <c r="T1045" s="109"/>
      <c r="U1045" s="109"/>
      <c r="V1045" s="109"/>
      <c r="W1045" s="109"/>
      <c r="X1045" s="109"/>
      <c r="Y1045" s="109"/>
      <c r="Z1045" s="109"/>
      <c r="AA1045" s="109"/>
    </row>
    <row r="1046" spans="1:27" x14ac:dyDescent="0.25">
      <c r="A1046" s="109"/>
      <c r="B1046" s="109"/>
      <c r="C1046" s="109"/>
      <c r="D1046" s="109"/>
      <c r="E1046" s="109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109"/>
      <c r="X1046" s="109"/>
      <c r="Y1046" s="109"/>
      <c r="Z1046" s="109"/>
      <c r="AA1046" s="109"/>
    </row>
    <row r="1047" spans="1:27" x14ac:dyDescent="0.25">
      <c r="A1047" s="109"/>
      <c r="B1047" s="109"/>
      <c r="C1047" s="109"/>
      <c r="D1047" s="109"/>
      <c r="E1047" s="109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  <c r="S1047" s="109"/>
      <c r="T1047" s="109"/>
      <c r="U1047" s="109"/>
      <c r="V1047" s="109"/>
      <c r="W1047" s="109"/>
      <c r="X1047" s="109"/>
      <c r="Y1047" s="109"/>
      <c r="Z1047" s="109"/>
      <c r="AA1047" s="109"/>
    </row>
    <row r="1048" spans="1:27" x14ac:dyDescent="0.25">
      <c r="A1048" s="109"/>
      <c r="B1048" s="109"/>
      <c r="C1048" s="109"/>
      <c r="D1048" s="109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  <c r="S1048" s="109"/>
      <c r="T1048" s="109"/>
      <c r="U1048" s="109"/>
      <c r="V1048" s="109"/>
      <c r="W1048" s="109"/>
      <c r="X1048" s="109"/>
      <c r="Y1048" s="109"/>
      <c r="Z1048" s="109"/>
      <c r="AA1048" s="109"/>
    </row>
    <row r="1049" spans="1:27" x14ac:dyDescent="0.25">
      <c r="A1049" s="109"/>
      <c r="B1049" s="109"/>
      <c r="C1049" s="109"/>
      <c r="D1049" s="109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  <c r="S1049" s="109"/>
      <c r="T1049" s="109"/>
      <c r="U1049" s="109"/>
      <c r="V1049" s="109"/>
      <c r="W1049" s="109"/>
      <c r="X1049" s="109"/>
      <c r="Y1049" s="109"/>
      <c r="Z1049" s="109"/>
      <c r="AA1049" s="109"/>
    </row>
    <row r="1050" spans="1:27" x14ac:dyDescent="0.25">
      <c r="A1050" s="109"/>
      <c r="B1050" s="109"/>
      <c r="C1050" s="109"/>
      <c r="D1050" s="109"/>
      <c r="E1050" s="109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  <c r="S1050" s="109"/>
      <c r="T1050" s="109"/>
      <c r="U1050" s="109"/>
      <c r="V1050" s="109"/>
      <c r="W1050" s="109"/>
      <c r="X1050" s="109"/>
      <c r="Y1050" s="109"/>
      <c r="Z1050" s="109"/>
      <c r="AA1050" s="109"/>
    </row>
    <row r="1051" spans="1:27" x14ac:dyDescent="0.25">
      <c r="A1051" s="109"/>
      <c r="B1051" s="109"/>
      <c r="C1051" s="109"/>
      <c r="D1051" s="109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  <c r="S1051" s="109"/>
      <c r="T1051" s="109"/>
      <c r="U1051" s="109"/>
      <c r="V1051" s="109"/>
      <c r="W1051" s="109"/>
      <c r="X1051" s="109"/>
      <c r="Y1051" s="109"/>
      <c r="Z1051" s="109"/>
      <c r="AA1051" s="109"/>
    </row>
    <row r="1052" spans="1:27" x14ac:dyDescent="0.25">
      <c r="A1052" s="109"/>
      <c r="B1052" s="109"/>
      <c r="C1052" s="109"/>
      <c r="D1052" s="109"/>
      <c r="E1052" s="109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  <c r="S1052" s="109"/>
      <c r="T1052" s="109"/>
      <c r="U1052" s="109"/>
      <c r="V1052" s="109"/>
      <c r="W1052" s="109"/>
      <c r="X1052" s="109"/>
      <c r="Y1052" s="109"/>
      <c r="Z1052" s="109"/>
      <c r="AA1052" s="109"/>
    </row>
    <row r="1053" spans="1:27" x14ac:dyDescent="0.25">
      <c r="A1053" s="109"/>
      <c r="B1053" s="109"/>
      <c r="C1053" s="109"/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  <c r="S1053" s="109"/>
      <c r="T1053" s="109"/>
      <c r="U1053" s="109"/>
      <c r="V1053" s="109"/>
      <c r="W1053" s="109"/>
      <c r="X1053" s="109"/>
      <c r="Y1053" s="109"/>
      <c r="Z1053" s="109"/>
      <c r="AA1053" s="109"/>
    </row>
    <row r="1054" spans="1:27" x14ac:dyDescent="0.25">
      <c r="A1054" s="109"/>
      <c r="B1054" s="109"/>
      <c r="C1054" s="109"/>
      <c r="D1054" s="109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  <c r="S1054" s="109"/>
      <c r="T1054" s="109"/>
      <c r="U1054" s="109"/>
      <c r="V1054" s="109"/>
      <c r="W1054" s="109"/>
      <c r="X1054" s="109"/>
      <c r="Y1054" s="109"/>
      <c r="Z1054" s="109"/>
      <c r="AA1054" s="109"/>
    </row>
    <row r="1055" spans="1:27" x14ac:dyDescent="0.25">
      <c r="A1055" s="109"/>
      <c r="B1055" s="109"/>
      <c r="C1055" s="109"/>
      <c r="D1055" s="109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  <c r="Y1055" s="109"/>
      <c r="Z1055" s="109"/>
      <c r="AA1055" s="109"/>
    </row>
    <row r="1056" spans="1:27" x14ac:dyDescent="0.25">
      <c r="A1056" s="109"/>
      <c r="B1056" s="109"/>
      <c r="C1056" s="109"/>
      <c r="D1056" s="109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  <c r="W1056" s="109"/>
      <c r="X1056" s="109"/>
      <c r="Y1056" s="109"/>
      <c r="Z1056" s="109"/>
      <c r="AA1056" s="109"/>
    </row>
    <row r="1057" spans="1:27" x14ac:dyDescent="0.25">
      <c r="A1057" s="109"/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109"/>
      <c r="X1057" s="109"/>
      <c r="Y1057" s="109"/>
      <c r="Z1057" s="109"/>
      <c r="AA1057" s="109"/>
    </row>
    <row r="1058" spans="1:27" x14ac:dyDescent="0.25">
      <c r="A1058" s="109"/>
      <c r="B1058" s="109"/>
      <c r="C1058" s="109"/>
      <c r="D1058" s="109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  <c r="S1058" s="109"/>
      <c r="T1058" s="109"/>
      <c r="U1058" s="109"/>
      <c r="V1058" s="109"/>
      <c r="W1058" s="109"/>
      <c r="X1058" s="109"/>
      <c r="Y1058" s="109"/>
      <c r="Z1058" s="109"/>
      <c r="AA1058" s="109"/>
    </row>
    <row r="1059" spans="1:27" x14ac:dyDescent="0.25">
      <c r="A1059" s="109"/>
      <c r="B1059" s="109"/>
      <c r="C1059" s="109"/>
      <c r="D1059" s="109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  <c r="S1059" s="109"/>
      <c r="T1059" s="109"/>
      <c r="U1059" s="109"/>
      <c r="V1059" s="109"/>
      <c r="W1059" s="109"/>
      <c r="X1059" s="109"/>
      <c r="Y1059" s="109"/>
      <c r="Z1059" s="109"/>
      <c r="AA1059" s="109"/>
    </row>
    <row r="1060" spans="1:27" x14ac:dyDescent="0.25">
      <c r="A1060" s="109"/>
      <c r="B1060" s="109"/>
      <c r="C1060" s="109"/>
      <c r="D1060" s="109"/>
      <c r="E1060" s="109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</row>
    <row r="1061" spans="1:27" x14ac:dyDescent="0.25">
      <c r="A1061" s="109"/>
      <c r="B1061" s="109"/>
      <c r="C1061" s="109"/>
      <c r="D1061" s="109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</row>
    <row r="1062" spans="1:27" x14ac:dyDescent="0.25">
      <c r="A1062" s="109"/>
      <c r="B1062" s="109"/>
      <c r="C1062" s="109"/>
      <c r="D1062" s="109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</row>
    <row r="1063" spans="1:27" x14ac:dyDescent="0.25">
      <c r="A1063" s="109"/>
      <c r="B1063" s="109"/>
      <c r="C1063" s="109"/>
      <c r="D1063" s="109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</row>
    <row r="1064" spans="1:27" x14ac:dyDescent="0.25">
      <c r="A1064" s="109"/>
      <c r="B1064" s="109"/>
      <c r="C1064" s="109"/>
      <c r="D1064" s="109"/>
      <c r="E1064" s="109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</row>
    <row r="1065" spans="1:27" x14ac:dyDescent="0.25">
      <c r="A1065" s="109"/>
      <c r="B1065" s="109"/>
      <c r="C1065" s="109"/>
      <c r="D1065" s="109"/>
      <c r="E1065" s="109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</row>
    <row r="1066" spans="1:27" x14ac:dyDescent="0.25">
      <c r="A1066" s="109"/>
      <c r="B1066" s="109"/>
      <c r="C1066" s="109"/>
      <c r="D1066" s="109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  <c r="S1066" s="109"/>
      <c r="T1066" s="109"/>
      <c r="U1066" s="109"/>
      <c r="V1066" s="109"/>
      <c r="W1066" s="109"/>
      <c r="X1066" s="109"/>
      <c r="Y1066" s="109"/>
      <c r="Z1066" s="109"/>
      <c r="AA1066" s="109"/>
    </row>
    <row r="1067" spans="1:27" x14ac:dyDescent="0.25">
      <c r="A1067" s="109"/>
      <c r="B1067" s="109"/>
      <c r="C1067" s="109"/>
      <c r="D1067" s="109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109"/>
      <c r="Q1067" s="109"/>
      <c r="R1067" s="109"/>
      <c r="S1067" s="109"/>
      <c r="T1067" s="109"/>
      <c r="U1067" s="109"/>
      <c r="V1067" s="109"/>
      <c r="W1067" s="109"/>
      <c r="X1067" s="109"/>
      <c r="Y1067" s="109"/>
      <c r="Z1067" s="109"/>
      <c r="AA1067" s="109"/>
    </row>
    <row r="1068" spans="1:27" x14ac:dyDescent="0.25">
      <c r="A1068" s="109"/>
      <c r="B1068" s="109"/>
      <c r="C1068" s="109"/>
      <c r="D1068" s="109"/>
      <c r="E1068" s="109"/>
      <c r="F1068" s="109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109"/>
      <c r="X1068" s="109"/>
      <c r="Y1068" s="109"/>
      <c r="Z1068" s="109"/>
      <c r="AA1068" s="109"/>
    </row>
    <row r="1069" spans="1:27" x14ac:dyDescent="0.25">
      <c r="A1069" s="109"/>
      <c r="B1069" s="109"/>
      <c r="C1069" s="109"/>
      <c r="D1069" s="109"/>
      <c r="E1069" s="109"/>
      <c r="F1069" s="109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109"/>
      <c r="Q1069" s="109"/>
      <c r="R1069" s="109"/>
      <c r="S1069" s="109"/>
      <c r="T1069" s="109"/>
      <c r="U1069" s="109"/>
      <c r="V1069" s="109"/>
      <c r="W1069" s="109"/>
      <c r="X1069" s="109"/>
      <c r="Y1069" s="109"/>
      <c r="Z1069" s="109"/>
      <c r="AA1069" s="109"/>
    </row>
    <row r="1070" spans="1:27" x14ac:dyDescent="0.25">
      <c r="A1070" s="109"/>
      <c r="B1070" s="109"/>
      <c r="C1070" s="109"/>
      <c r="D1070" s="109"/>
      <c r="E1070" s="109"/>
      <c r="F1070" s="109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109"/>
      <c r="Q1070" s="109"/>
      <c r="R1070" s="109"/>
      <c r="S1070" s="109"/>
      <c r="T1070" s="109"/>
      <c r="U1070" s="109"/>
      <c r="V1070" s="109"/>
      <c r="W1070" s="109"/>
      <c r="X1070" s="109"/>
      <c r="Y1070" s="109"/>
      <c r="Z1070" s="109"/>
      <c r="AA1070" s="109"/>
    </row>
    <row r="1071" spans="1:27" x14ac:dyDescent="0.25">
      <c r="A1071" s="109"/>
      <c r="B1071" s="109"/>
      <c r="C1071" s="109"/>
      <c r="D1071" s="109"/>
      <c r="E1071" s="109"/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109"/>
      <c r="Q1071" s="109"/>
      <c r="R1071" s="109"/>
      <c r="S1071" s="109"/>
      <c r="T1071" s="109"/>
      <c r="U1071" s="109"/>
      <c r="V1071" s="109"/>
      <c r="W1071" s="109"/>
      <c r="X1071" s="109"/>
      <c r="Y1071" s="109"/>
      <c r="Z1071" s="109"/>
      <c r="AA1071" s="109"/>
    </row>
    <row r="1072" spans="1:27" x14ac:dyDescent="0.25">
      <c r="A1072" s="109"/>
      <c r="B1072" s="109"/>
      <c r="C1072" s="109"/>
      <c r="D1072" s="109"/>
      <c r="E1072" s="109"/>
      <c r="F1072" s="109"/>
      <c r="G1072" s="109"/>
      <c r="H1072" s="109"/>
      <c r="I1072" s="109"/>
      <c r="J1072" s="109"/>
      <c r="K1072" s="109"/>
      <c r="L1072" s="109"/>
      <c r="M1072" s="109"/>
      <c r="N1072" s="109"/>
      <c r="O1072" s="109"/>
      <c r="P1072" s="109"/>
      <c r="Q1072" s="109"/>
      <c r="R1072" s="109"/>
      <c r="S1072" s="109"/>
      <c r="T1072" s="109"/>
      <c r="U1072" s="109"/>
      <c r="V1072" s="109"/>
      <c r="W1072" s="109"/>
      <c r="X1072" s="109"/>
      <c r="Y1072" s="109"/>
      <c r="Z1072" s="109"/>
      <c r="AA1072" s="109"/>
    </row>
    <row r="1073" spans="1:27" x14ac:dyDescent="0.25">
      <c r="A1073" s="109"/>
      <c r="B1073" s="109"/>
      <c r="C1073" s="109"/>
      <c r="D1073" s="109"/>
      <c r="E1073" s="109"/>
      <c r="F1073" s="109"/>
      <c r="G1073" s="109"/>
      <c r="H1073" s="109"/>
      <c r="I1073" s="109"/>
      <c r="J1073" s="109"/>
      <c r="K1073" s="109"/>
      <c r="L1073" s="109"/>
      <c r="M1073" s="109"/>
      <c r="N1073" s="109"/>
      <c r="O1073" s="109"/>
      <c r="P1073" s="109"/>
      <c r="Q1073" s="109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</row>
    <row r="1074" spans="1:27" x14ac:dyDescent="0.25">
      <c r="A1074" s="109"/>
      <c r="B1074" s="109"/>
      <c r="C1074" s="109"/>
      <c r="D1074" s="109"/>
      <c r="E1074" s="109"/>
      <c r="F1074" s="109"/>
      <c r="G1074" s="109"/>
      <c r="H1074" s="109"/>
      <c r="I1074" s="109"/>
      <c r="J1074" s="109"/>
      <c r="K1074" s="109"/>
      <c r="L1074" s="109"/>
      <c r="M1074" s="109"/>
      <c r="N1074" s="109"/>
      <c r="O1074" s="109"/>
      <c r="P1074" s="109"/>
      <c r="Q1074" s="109"/>
      <c r="R1074" s="109"/>
      <c r="S1074" s="109"/>
      <c r="T1074" s="109"/>
      <c r="U1074" s="109"/>
      <c r="V1074" s="109"/>
      <c r="W1074" s="109"/>
      <c r="X1074" s="109"/>
      <c r="Y1074" s="109"/>
      <c r="Z1074" s="109"/>
      <c r="AA1074" s="109"/>
    </row>
    <row r="1075" spans="1:27" x14ac:dyDescent="0.25">
      <c r="A1075" s="109"/>
      <c r="B1075" s="109"/>
      <c r="C1075" s="109"/>
      <c r="D1075" s="109"/>
      <c r="E1075" s="109"/>
      <c r="F1075" s="109"/>
      <c r="G1075" s="109"/>
      <c r="H1075" s="109"/>
      <c r="I1075" s="109"/>
      <c r="J1075" s="109"/>
      <c r="K1075" s="109"/>
      <c r="L1075" s="109"/>
      <c r="M1075" s="109"/>
      <c r="N1075" s="109"/>
      <c r="O1075" s="109"/>
      <c r="P1075" s="109"/>
      <c r="Q1075" s="109"/>
      <c r="R1075" s="109"/>
      <c r="S1075" s="109"/>
      <c r="T1075" s="109"/>
      <c r="U1075" s="109"/>
      <c r="V1075" s="109"/>
      <c r="W1075" s="109"/>
      <c r="X1075" s="109"/>
      <c r="Y1075" s="109"/>
      <c r="Z1075" s="109"/>
      <c r="AA1075" s="109"/>
    </row>
    <row r="1076" spans="1:27" x14ac:dyDescent="0.25">
      <c r="A1076" s="109"/>
      <c r="B1076" s="109"/>
      <c r="C1076" s="109"/>
      <c r="D1076" s="109"/>
      <c r="E1076" s="109"/>
      <c r="F1076" s="109"/>
      <c r="G1076" s="109"/>
      <c r="H1076" s="109"/>
      <c r="I1076" s="109"/>
      <c r="J1076" s="109"/>
      <c r="K1076" s="109"/>
      <c r="L1076" s="109"/>
      <c r="M1076" s="109"/>
      <c r="N1076" s="109"/>
      <c r="O1076" s="109"/>
      <c r="P1076" s="109"/>
      <c r="Q1076" s="109"/>
      <c r="R1076" s="109"/>
      <c r="S1076" s="109"/>
      <c r="T1076" s="109"/>
      <c r="U1076" s="109"/>
      <c r="V1076" s="109"/>
      <c r="W1076" s="109"/>
      <c r="X1076" s="109"/>
      <c r="Y1076" s="109"/>
      <c r="Z1076" s="109"/>
      <c r="AA1076" s="109"/>
    </row>
    <row r="1077" spans="1:27" x14ac:dyDescent="0.25">
      <c r="A1077" s="109"/>
      <c r="B1077" s="109"/>
      <c r="C1077" s="109"/>
      <c r="D1077" s="109"/>
      <c r="E1077" s="109"/>
      <c r="F1077" s="109"/>
      <c r="G1077" s="109"/>
      <c r="H1077" s="109"/>
      <c r="I1077" s="109"/>
      <c r="J1077" s="109"/>
      <c r="K1077" s="109"/>
      <c r="L1077" s="109"/>
      <c r="M1077" s="109"/>
      <c r="N1077" s="109"/>
      <c r="O1077" s="109"/>
      <c r="P1077" s="109"/>
      <c r="Q1077" s="109"/>
      <c r="R1077" s="109"/>
      <c r="S1077" s="109"/>
      <c r="T1077" s="109"/>
      <c r="U1077" s="109"/>
      <c r="V1077" s="109"/>
      <c r="W1077" s="109"/>
      <c r="X1077" s="109"/>
      <c r="Y1077" s="109"/>
      <c r="Z1077" s="109"/>
      <c r="AA1077" s="109"/>
    </row>
    <row r="1078" spans="1:27" x14ac:dyDescent="0.25">
      <c r="A1078" s="109"/>
      <c r="B1078" s="109"/>
      <c r="C1078" s="109"/>
      <c r="D1078" s="109"/>
      <c r="E1078" s="109"/>
      <c r="F1078" s="109"/>
      <c r="G1078" s="109"/>
      <c r="H1078" s="109"/>
      <c r="I1078" s="109"/>
      <c r="J1078" s="109"/>
      <c r="K1078" s="109"/>
      <c r="L1078" s="109"/>
      <c r="M1078" s="109"/>
      <c r="N1078" s="109"/>
      <c r="O1078" s="109"/>
      <c r="P1078" s="109"/>
      <c r="Q1078" s="109"/>
      <c r="R1078" s="109"/>
      <c r="S1078" s="109"/>
      <c r="T1078" s="109"/>
      <c r="U1078" s="109"/>
      <c r="V1078" s="109"/>
      <c r="W1078" s="109"/>
      <c r="X1078" s="109"/>
      <c r="Y1078" s="109"/>
      <c r="Z1078" s="109"/>
      <c r="AA1078" s="109"/>
    </row>
    <row r="1079" spans="1:27" x14ac:dyDescent="0.25">
      <c r="A1079" s="109"/>
      <c r="B1079" s="109"/>
      <c r="C1079" s="109"/>
      <c r="D1079" s="109"/>
      <c r="E1079" s="109"/>
      <c r="F1079" s="109"/>
      <c r="G1079" s="109"/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109"/>
      <c r="X1079" s="109"/>
      <c r="Y1079" s="109"/>
      <c r="Z1079" s="109"/>
      <c r="AA1079" s="109"/>
    </row>
    <row r="1080" spans="1:27" x14ac:dyDescent="0.25">
      <c r="A1080" s="109"/>
      <c r="B1080" s="109"/>
      <c r="C1080" s="109"/>
      <c r="D1080" s="109"/>
      <c r="E1080" s="109"/>
      <c r="F1080" s="109"/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  <c r="W1080" s="109"/>
      <c r="X1080" s="109"/>
      <c r="Y1080" s="109"/>
      <c r="Z1080" s="109"/>
      <c r="AA1080" s="109"/>
    </row>
    <row r="1081" spans="1:27" x14ac:dyDescent="0.25">
      <c r="A1081" s="109"/>
      <c r="B1081" s="109"/>
      <c r="C1081" s="109"/>
      <c r="D1081" s="109"/>
      <c r="E1081" s="109"/>
      <c r="F1081" s="109"/>
      <c r="G1081" s="109"/>
      <c r="H1081" s="109"/>
      <c r="I1081" s="109"/>
      <c r="J1081" s="109"/>
      <c r="K1081" s="109"/>
      <c r="L1081" s="109"/>
      <c r="M1081" s="109"/>
      <c r="N1081" s="109"/>
      <c r="O1081" s="109"/>
      <c r="P1081" s="109"/>
      <c r="Q1081" s="109"/>
      <c r="R1081" s="109"/>
      <c r="S1081" s="109"/>
      <c r="T1081" s="109"/>
      <c r="U1081" s="109"/>
      <c r="V1081" s="109"/>
      <c r="W1081" s="109"/>
      <c r="X1081" s="109"/>
      <c r="Y1081" s="109"/>
      <c r="Z1081" s="109"/>
      <c r="AA1081" s="109"/>
    </row>
    <row r="1082" spans="1:27" x14ac:dyDescent="0.25">
      <c r="A1082" s="109"/>
      <c r="B1082" s="109"/>
      <c r="C1082" s="109"/>
      <c r="D1082" s="109"/>
      <c r="E1082" s="109"/>
      <c r="F1082" s="109"/>
      <c r="G1082" s="109"/>
      <c r="H1082" s="109"/>
      <c r="I1082" s="109"/>
      <c r="J1082" s="109"/>
      <c r="K1082" s="109"/>
      <c r="L1082" s="109"/>
      <c r="M1082" s="109"/>
      <c r="N1082" s="109"/>
      <c r="O1082" s="109"/>
      <c r="P1082" s="109"/>
      <c r="Q1082" s="109"/>
      <c r="R1082" s="109"/>
      <c r="S1082" s="109"/>
      <c r="T1082" s="109"/>
      <c r="U1082" s="109"/>
      <c r="V1082" s="109"/>
      <c r="W1082" s="109"/>
      <c r="X1082" s="109"/>
      <c r="Y1082" s="109"/>
      <c r="Z1082" s="109"/>
      <c r="AA1082" s="109"/>
    </row>
    <row r="1083" spans="1:27" x14ac:dyDescent="0.25">
      <c r="A1083" s="109"/>
      <c r="B1083" s="109"/>
      <c r="C1083" s="109"/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09"/>
      <c r="Q1083" s="109"/>
      <c r="R1083" s="109"/>
      <c r="S1083" s="109"/>
      <c r="T1083" s="109"/>
      <c r="U1083" s="109"/>
      <c r="V1083" s="109"/>
      <c r="W1083" s="109"/>
      <c r="X1083" s="109"/>
      <c r="Y1083" s="109"/>
      <c r="Z1083" s="109"/>
      <c r="AA1083" s="109"/>
    </row>
    <row r="1084" spans="1:27" x14ac:dyDescent="0.25">
      <c r="A1084" s="109"/>
      <c r="B1084" s="109"/>
      <c r="C1084" s="109"/>
      <c r="D1084" s="109"/>
      <c r="E1084" s="109"/>
      <c r="F1084" s="109"/>
      <c r="G1084" s="109"/>
      <c r="H1084" s="109"/>
      <c r="I1084" s="109"/>
      <c r="J1084" s="109"/>
      <c r="K1084" s="109"/>
      <c r="L1084" s="109"/>
      <c r="M1084" s="109"/>
      <c r="N1084" s="109"/>
      <c r="O1084" s="109"/>
      <c r="P1084" s="109"/>
      <c r="Q1084" s="109"/>
      <c r="R1084" s="109"/>
      <c r="S1084" s="109"/>
      <c r="T1084" s="109"/>
      <c r="U1084" s="109"/>
      <c r="V1084" s="109"/>
      <c r="W1084" s="109"/>
      <c r="X1084" s="109"/>
      <c r="Y1084" s="109"/>
      <c r="Z1084" s="109"/>
      <c r="AA1084" s="109"/>
    </row>
    <row r="1085" spans="1:27" x14ac:dyDescent="0.25">
      <c r="A1085" s="109"/>
      <c r="B1085" s="109"/>
      <c r="C1085" s="109"/>
      <c r="D1085" s="109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/>
      <c r="P1085" s="109"/>
      <c r="Q1085" s="109"/>
      <c r="R1085" s="109"/>
      <c r="S1085" s="109"/>
      <c r="T1085" s="109"/>
      <c r="U1085" s="109"/>
      <c r="V1085" s="109"/>
      <c r="W1085" s="109"/>
      <c r="X1085" s="109"/>
      <c r="Y1085" s="109"/>
      <c r="Z1085" s="109"/>
      <c r="AA1085" s="109"/>
    </row>
    <row r="1086" spans="1:27" x14ac:dyDescent="0.25">
      <c r="A1086" s="109"/>
      <c r="B1086" s="109"/>
      <c r="C1086" s="109"/>
      <c r="D1086" s="109"/>
      <c r="E1086" s="109"/>
      <c r="F1086" s="109"/>
      <c r="G1086" s="109"/>
      <c r="H1086" s="109"/>
      <c r="I1086" s="109"/>
      <c r="J1086" s="109"/>
      <c r="K1086" s="109"/>
      <c r="L1086" s="109"/>
      <c r="M1086" s="109"/>
      <c r="N1086" s="109"/>
      <c r="O1086" s="109"/>
      <c r="P1086" s="109"/>
      <c r="Q1086" s="109"/>
      <c r="R1086" s="109"/>
      <c r="S1086" s="109"/>
      <c r="T1086" s="109"/>
      <c r="U1086" s="109"/>
      <c r="V1086" s="109"/>
      <c r="W1086" s="109"/>
      <c r="X1086" s="109"/>
      <c r="Y1086" s="109"/>
      <c r="Z1086" s="109"/>
      <c r="AA1086" s="109"/>
    </row>
    <row r="1087" spans="1:27" x14ac:dyDescent="0.25">
      <c r="A1087" s="109"/>
      <c r="B1087" s="109"/>
      <c r="C1087" s="109"/>
      <c r="D1087" s="109"/>
      <c r="E1087" s="109"/>
      <c r="F1087" s="109"/>
      <c r="G1087" s="109"/>
      <c r="H1087" s="109"/>
      <c r="I1087" s="109"/>
      <c r="J1087" s="109"/>
      <c r="K1087" s="109"/>
      <c r="L1087" s="109"/>
      <c r="M1087" s="109"/>
      <c r="N1087" s="109"/>
      <c r="O1087" s="109"/>
      <c r="P1087" s="109"/>
      <c r="Q1087" s="109"/>
      <c r="R1087" s="109"/>
      <c r="S1087" s="109"/>
      <c r="T1087" s="109"/>
      <c r="U1087" s="109"/>
      <c r="V1087" s="109"/>
      <c r="W1087" s="109"/>
      <c r="X1087" s="109"/>
      <c r="Y1087" s="109"/>
      <c r="Z1087" s="109"/>
      <c r="AA1087" s="109"/>
    </row>
    <row r="1088" spans="1:27" x14ac:dyDescent="0.25">
      <c r="A1088" s="109"/>
      <c r="B1088" s="109"/>
      <c r="C1088" s="109"/>
      <c r="D1088" s="109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109"/>
      <c r="Q1088" s="109"/>
      <c r="R1088" s="109"/>
      <c r="S1088" s="109"/>
      <c r="T1088" s="109"/>
      <c r="U1088" s="109"/>
      <c r="V1088" s="109"/>
      <c r="W1088" s="109"/>
      <c r="X1088" s="109"/>
      <c r="Y1088" s="109"/>
      <c r="Z1088" s="109"/>
      <c r="AA1088" s="109"/>
    </row>
    <row r="1089" spans="1:27" x14ac:dyDescent="0.25">
      <c r="A1089" s="109"/>
      <c r="B1089" s="109"/>
      <c r="C1089" s="109"/>
      <c r="D1089" s="109"/>
      <c r="E1089" s="109"/>
      <c r="F1089" s="109"/>
      <c r="G1089" s="109"/>
      <c r="H1089" s="109"/>
      <c r="I1089" s="109"/>
      <c r="J1089" s="109"/>
      <c r="K1089" s="109"/>
      <c r="L1089" s="109"/>
      <c r="M1089" s="109"/>
      <c r="N1089" s="109"/>
      <c r="O1089" s="109"/>
      <c r="P1089" s="109"/>
      <c r="Q1089" s="109"/>
      <c r="R1089" s="109"/>
      <c r="S1089" s="109"/>
      <c r="T1089" s="109"/>
      <c r="U1089" s="109"/>
      <c r="V1089" s="109"/>
      <c r="W1089" s="109"/>
      <c r="X1089" s="109"/>
      <c r="Y1089" s="109"/>
      <c r="Z1089" s="109"/>
      <c r="AA1089" s="109"/>
    </row>
    <row r="1090" spans="1:27" x14ac:dyDescent="0.25">
      <c r="A1090" s="109"/>
      <c r="B1090" s="109"/>
      <c r="C1090" s="109"/>
      <c r="D1090" s="109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109"/>
      <c r="Q1090" s="109"/>
      <c r="R1090" s="109"/>
      <c r="S1090" s="109"/>
      <c r="T1090" s="109"/>
      <c r="U1090" s="109"/>
      <c r="V1090" s="109"/>
      <c r="W1090" s="109"/>
      <c r="X1090" s="109"/>
      <c r="Y1090" s="109"/>
      <c r="Z1090" s="109"/>
      <c r="AA1090" s="109"/>
    </row>
    <row r="1091" spans="1:27" x14ac:dyDescent="0.25">
      <c r="A1091" s="109"/>
      <c r="B1091" s="109"/>
      <c r="C1091" s="109"/>
      <c r="D1091" s="109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109"/>
      <c r="Q1091" s="109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</row>
    <row r="1092" spans="1:27" x14ac:dyDescent="0.25">
      <c r="A1092" s="109"/>
      <c r="B1092" s="109"/>
      <c r="C1092" s="109"/>
      <c r="D1092" s="109"/>
      <c r="E1092" s="109"/>
      <c r="F1092" s="109"/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  <c r="W1092" s="109"/>
      <c r="X1092" s="109"/>
      <c r="Y1092" s="109"/>
      <c r="Z1092" s="109"/>
      <c r="AA1092" s="109"/>
    </row>
    <row r="1093" spans="1:27" x14ac:dyDescent="0.25">
      <c r="A1093" s="109"/>
      <c r="B1093" s="109"/>
      <c r="C1093" s="109"/>
      <c r="D1093" s="109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  <c r="P1093" s="109"/>
      <c r="Q1093" s="109"/>
      <c r="R1093" s="109"/>
      <c r="S1093" s="109"/>
      <c r="T1093" s="109"/>
      <c r="U1093" s="109"/>
      <c r="V1093" s="109"/>
      <c r="W1093" s="109"/>
      <c r="X1093" s="109"/>
      <c r="Y1093" s="109"/>
      <c r="Z1093" s="109"/>
      <c r="AA1093" s="109"/>
    </row>
    <row r="1094" spans="1:27" x14ac:dyDescent="0.25">
      <c r="A1094" s="109"/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109"/>
      <c r="Q1094" s="109"/>
      <c r="R1094" s="109"/>
      <c r="S1094" s="109"/>
      <c r="T1094" s="109"/>
      <c r="U1094" s="109"/>
      <c r="V1094" s="109"/>
      <c r="W1094" s="109"/>
      <c r="X1094" s="109"/>
      <c r="Y1094" s="109"/>
      <c r="Z1094" s="109"/>
      <c r="AA1094" s="109"/>
    </row>
    <row r="1095" spans="1:27" x14ac:dyDescent="0.25">
      <c r="A1095" s="109"/>
      <c r="B1095" s="109"/>
      <c r="C1095" s="109"/>
      <c r="D1095" s="109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09"/>
      <c r="Q1095" s="109"/>
      <c r="R1095" s="109"/>
      <c r="S1095" s="109"/>
      <c r="T1095" s="109"/>
      <c r="U1095" s="109"/>
      <c r="V1095" s="109"/>
      <c r="W1095" s="109"/>
      <c r="X1095" s="109"/>
      <c r="Y1095" s="109"/>
      <c r="Z1095" s="109"/>
      <c r="AA1095" s="109"/>
    </row>
    <row r="1096" spans="1:27" x14ac:dyDescent="0.25">
      <c r="A1096" s="109"/>
      <c r="B1096" s="109"/>
      <c r="C1096" s="109"/>
      <c r="D1096" s="109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09"/>
      <c r="Q1096" s="109"/>
      <c r="R1096" s="109"/>
      <c r="S1096" s="109"/>
      <c r="T1096" s="109"/>
      <c r="U1096" s="109"/>
      <c r="V1096" s="109"/>
      <c r="W1096" s="109"/>
      <c r="X1096" s="109"/>
      <c r="Y1096" s="109"/>
      <c r="Z1096" s="109"/>
      <c r="AA1096" s="109"/>
    </row>
    <row r="1097" spans="1:27" x14ac:dyDescent="0.25">
      <c r="A1097" s="109"/>
      <c r="B1097" s="109"/>
      <c r="C1097" s="109"/>
      <c r="D1097" s="109"/>
      <c r="E1097" s="109"/>
      <c r="F1097" s="109"/>
      <c r="G1097" s="109"/>
      <c r="H1097" s="109"/>
      <c r="I1097" s="109"/>
      <c r="J1097" s="109"/>
      <c r="K1097" s="109"/>
      <c r="L1097" s="109"/>
      <c r="M1097" s="109"/>
      <c r="N1097" s="109"/>
      <c r="O1097" s="109"/>
      <c r="P1097" s="109"/>
      <c r="Q1097" s="109"/>
      <c r="R1097" s="109"/>
      <c r="S1097" s="109"/>
      <c r="T1097" s="109"/>
      <c r="U1097" s="109"/>
      <c r="V1097" s="109"/>
      <c r="W1097" s="109"/>
      <c r="X1097" s="109"/>
      <c r="Y1097" s="109"/>
      <c r="Z1097" s="109"/>
      <c r="AA1097" s="109"/>
    </row>
    <row r="1098" spans="1:27" x14ac:dyDescent="0.25">
      <c r="A1098" s="109"/>
      <c r="B1098" s="109"/>
      <c r="C1098" s="109"/>
      <c r="D1098" s="109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  <c r="P1098" s="109"/>
      <c r="Q1098" s="109"/>
      <c r="R1098" s="109"/>
      <c r="S1098" s="109"/>
      <c r="T1098" s="109"/>
      <c r="U1098" s="109"/>
      <c r="V1098" s="109"/>
      <c r="W1098" s="109"/>
      <c r="X1098" s="109"/>
      <c r="Y1098" s="109"/>
      <c r="Z1098" s="109"/>
      <c r="AA1098" s="109"/>
    </row>
    <row r="1099" spans="1:27" x14ac:dyDescent="0.25">
      <c r="A1099" s="109"/>
      <c r="B1099" s="109"/>
      <c r="C1099" s="109"/>
      <c r="D1099" s="109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  <c r="P1099" s="109"/>
      <c r="Q1099" s="109"/>
      <c r="R1099" s="109"/>
      <c r="S1099" s="109"/>
      <c r="T1099" s="109"/>
      <c r="U1099" s="109"/>
      <c r="V1099" s="109"/>
      <c r="W1099" s="109"/>
      <c r="X1099" s="109"/>
      <c r="Y1099" s="109"/>
      <c r="Z1099" s="109"/>
      <c r="AA1099" s="109"/>
    </row>
    <row r="1100" spans="1:27" x14ac:dyDescent="0.25">
      <c r="A1100" s="109"/>
      <c r="B1100" s="109"/>
      <c r="C1100" s="109"/>
      <c r="D1100" s="109"/>
      <c r="E1100" s="109"/>
      <c r="F1100" s="109"/>
      <c r="G1100" s="109"/>
      <c r="H1100" s="109"/>
      <c r="I1100" s="109"/>
      <c r="J1100" s="109"/>
      <c r="K1100" s="109"/>
      <c r="L1100" s="109"/>
      <c r="M1100" s="109"/>
      <c r="N1100" s="109"/>
      <c r="O1100" s="109"/>
      <c r="P1100" s="109"/>
      <c r="Q1100" s="109"/>
      <c r="R1100" s="109"/>
      <c r="S1100" s="109"/>
      <c r="T1100" s="109"/>
      <c r="U1100" s="109"/>
      <c r="V1100" s="109"/>
      <c r="W1100" s="109"/>
      <c r="X1100" s="109"/>
      <c r="Y1100" s="109"/>
      <c r="Z1100" s="109"/>
      <c r="AA1100" s="109"/>
    </row>
    <row r="1101" spans="1:27" x14ac:dyDescent="0.25">
      <c r="A1101" s="109"/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  <c r="O1101" s="109"/>
      <c r="P1101" s="109"/>
      <c r="Q1101" s="109"/>
      <c r="R1101" s="109"/>
      <c r="S1101" s="109"/>
      <c r="T1101" s="109"/>
      <c r="U1101" s="109"/>
      <c r="V1101" s="109"/>
      <c r="W1101" s="109"/>
      <c r="X1101" s="109"/>
      <c r="Y1101" s="109"/>
      <c r="Z1101" s="109"/>
      <c r="AA1101" s="109"/>
    </row>
    <row r="1102" spans="1:27" x14ac:dyDescent="0.25">
      <c r="A1102" s="109"/>
      <c r="B1102" s="109"/>
      <c r="C1102" s="109"/>
      <c r="D1102" s="109"/>
      <c r="E1102" s="109"/>
      <c r="F1102" s="109"/>
      <c r="G1102" s="109"/>
      <c r="H1102" s="109"/>
      <c r="I1102" s="109"/>
      <c r="J1102" s="109"/>
      <c r="K1102" s="109"/>
      <c r="L1102" s="109"/>
      <c r="M1102" s="109"/>
      <c r="N1102" s="109"/>
      <c r="O1102" s="109"/>
      <c r="P1102" s="109"/>
      <c r="Q1102" s="109"/>
      <c r="R1102" s="109"/>
      <c r="S1102" s="109"/>
      <c r="T1102" s="109"/>
      <c r="U1102" s="109"/>
      <c r="V1102" s="109"/>
      <c r="W1102" s="109"/>
      <c r="X1102" s="109"/>
      <c r="Y1102" s="109"/>
      <c r="Z1102" s="109"/>
      <c r="AA1102" s="109"/>
    </row>
    <row r="1103" spans="1:27" x14ac:dyDescent="0.25">
      <c r="A1103" s="109"/>
      <c r="B1103" s="109"/>
      <c r="C1103" s="109"/>
      <c r="D1103" s="109"/>
      <c r="E1103" s="109"/>
      <c r="F1103" s="109"/>
      <c r="G1103" s="109"/>
      <c r="H1103" s="109"/>
      <c r="I1103" s="109"/>
      <c r="J1103" s="109"/>
      <c r="K1103" s="109"/>
      <c r="L1103" s="109"/>
      <c r="M1103" s="109"/>
      <c r="N1103" s="109"/>
      <c r="O1103" s="109"/>
      <c r="P1103" s="109"/>
      <c r="Q1103" s="109"/>
      <c r="R1103" s="109"/>
      <c r="S1103" s="109"/>
      <c r="T1103" s="109"/>
      <c r="U1103" s="109"/>
      <c r="V1103" s="109"/>
      <c r="W1103" s="109"/>
      <c r="X1103" s="109"/>
      <c r="Y1103" s="109"/>
      <c r="Z1103" s="109"/>
      <c r="AA1103" s="109"/>
    </row>
    <row r="1104" spans="1:27" x14ac:dyDescent="0.25">
      <c r="A1104" s="109"/>
      <c r="B1104" s="109"/>
      <c r="C1104" s="109"/>
      <c r="D1104" s="109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  <c r="W1104" s="109"/>
      <c r="X1104" s="109"/>
      <c r="Y1104" s="109"/>
      <c r="Z1104" s="109"/>
      <c r="AA1104" s="109"/>
    </row>
    <row r="1105" spans="1:27" x14ac:dyDescent="0.25">
      <c r="A1105" s="109"/>
      <c r="B1105" s="109"/>
      <c r="C1105" s="109"/>
      <c r="D1105" s="109"/>
      <c r="E1105" s="109"/>
      <c r="F1105" s="109"/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109"/>
      <c r="Q1105" s="109"/>
      <c r="R1105" s="109"/>
      <c r="S1105" s="109"/>
      <c r="T1105" s="109"/>
      <c r="U1105" s="109"/>
      <c r="V1105" s="109"/>
      <c r="W1105" s="109"/>
      <c r="X1105" s="109"/>
      <c r="Y1105" s="109"/>
      <c r="Z1105" s="109"/>
      <c r="AA1105" s="109"/>
    </row>
    <row r="1106" spans="1:27" x14ac:dyDescent="0.25">
      <c r="A1106" s="109"/>
      <c r="B1106" s="109"/>
      <c r="C1106" s="109"/>
      <c r="D1106" s="109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109"/>
      <c r="Q1106" s="109"/>
      <c r="R1106" s="109"/>
      <c r="S1106" s="109"/>
      <c r="T1106" s="109"/>
      <c r="U1106" s="109"/>
      <c r="V1106" s="109"/>
      <c r="W1106" s="109"/>
      <c r="X1106" s="109"/>
      <c r="Y1106" s="109"/>
      <c r="Z1106" s="109"/>
      <c r="AA1106" s="109"/>
    </row>
    <row r="1107" spans="1:27" x14ac:dyDescent="0.25">
      <c r="A1107" s="109"/>
      <c r="B1107" s="109"/>
      <c r="C1107" s="109"/>
      <c r="D1107" s="109"/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109"/>
      <c r="Q1107" s="109"/>
      <c r="R1107" s="109"/>
      <c r="S1107" s="109"/>
      <c r="T1107" s="109"/>
      <c r="U1107" s="109"/>
      <c r="V1107" s="109"/>
      <c r="W1107" s="109"/>
      <c r="X1107" s="109"/>
      <c r="Y1107" s="109"/>
      <c r="Z1107" s="109"/>
      <c r="AA1107" s="109"/>
    </row>
    <row r="1108" spans="1:27" x14ac:dyDescent="0.25">
      <c r="A1108" s="109"/>
      <c r="B1108" s="109"/>
      <c r="C1108" s="109"/>
      <c r="D1108" s="109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109"/>
      <c r="Q1108" s="109"/>
      <c r="R1108" s="109"/>
      <c r="S1108" s="109"/>
      <c r="T1108" s="109"/>
      <c r="U1108" s="109"/>
      <c r="V1108" s="109"/>
      <c r="W1108" s="109"/>
      <c r="X1108" s="109"/>
      <c r="Y1108" s="109"/>
      <c r="Z1108" s="109"/>
      <c r="AA1108" s="109"/>
    </row>
    <row r="1109" spans="1:27" x14ac:dyDescent="0.25">
      <c r="A1109" s="109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09"/>
      <c r="Q1109" s="109"/>
      <c r="R1109" s="109"/>
      <c r="S1109" s="109"/>
      <c r="T1109" s="109"/>
      <c r="U1109" s="109"/>
      <c r="V1109" s="109"/>
      <c r="W1109" s="109"/>
      <c r="X1109" s="109"/>
      <c r="Y1109" s="109"/>
      <c r="Z1109" s="109"/>
      <c r="AA1109" s="109"/>
    </row>
    <row r="1110" spans="1:27" x14ac:dyDescent="0.25">
      <c r="A1110" s="109"/>
      <c r="B1110" s="109"/>
      <c r="C1110" s="109"/>
      <c r="D1110" s="109"/>
      <c r="E1110" s="109"/>
      <c r="F1110" s="109"/>
      <c r="G1110" s="109"/>
      <c r="H1110" s="109"/>
      <c r="I1110" s="109"/>
      <c r="J1110" s="109"/>
      <c r="K1110" s="109"/>
      <c r="L1110" s="109"/>
      <c r="M1110" s="109"/>
      <c r="N1110" s="109"/>
      <c r="O1110" s="109"/>
      <c r="P1110" s="109"/>
      <c r="Q1110" s="109"/>
      <c r="R1110" s="109"/>
      <c r="S1110" s="109"/>
      <c r="T1110" s="109"/>
      <c r="U1110" s="109"/>
      <c r="V1110" s="109"/>
      <c r="W1110" s="109"/>
      <c r="X1110" s="109"/>
      <c r="Y1110" s="109"/>
      <c r="Z1110" s="109"/>
      <c r="AA1110" s="109"/>
    </row>
    <row r="1111" spans="1:27" x14ac:dyDescent="0.25">
      <c r="A1111" s="109"/>
      <c r="B1111" s="109"/>
      <c r="C1111" s="109"/>
      <c r="D1111" s="109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109"/>
      <c r="Q1111" s="109"/>
      <c r="R1111" s="109"/>
      <c r="S1111" s="109"/>
      <c r="T1111" s="109"/>
      <c r="U1111" s="109"/>
      <c r="V1111" s="109"/>
      <c r="W1111" s="109"/>
      <c r="X1111" s="109"/>
      <c r="Y1111" s="109"/>
      <c r="Z1111" s="109"/>
      <c r="AA1111" s="109"/>
    </row>
    <row r="1112" spans="1:27" x14ac:dyDescent="0.25">
      <c r="A1112" s="109"/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09"/>
      <c r="S1112" s="109"/>
      <c r="T1112" s="109"/>
      <c r="U1112" s="109"/>
      <c r="V1112" s="109"/>
      <c r="W1112" s="109"/>
      <c r="X1112" s="109"/>
      <c r="Y1112" s="109"/>
      <c r="Z1112" s="109"/>
      <c r="AA1112" s="109"/>
    </row>
    <row r="1113" spans="1:27" x14ac:dyDescent="0.25">
      <c r="A1113" s="109"/>
      <c r="B1113" s="109"/>
      <c r="C1113" s="109"/>
      <c r="D1113" s="109"/>
      <c r="E1113" s="109"/>
      <c r="F1113" s="109"/>
      <c r="G1113" s="109"/>
      <c r="H1113" s="109"/>
      <c r="I1113" s="109"/>
      <c r="J1113" s="109"/>
      <c r="K1113" s="109"/>
      <c r="L1113" s="109"/>
      <c r="M1113" s="109"/>
      <c r="N1113" s="109"/>
      <c r="O1113" s="109"/>
      <c r="P1113" s="109"/>
      <c r="Q1113" s="109"/>
      <c r="R1113" s="109"/>
      <c r="S1113" s="109"/>
      <c r="T1113" s="109"/>
      <c r="U1113" s="109"/>
      <c r="V1113" s="109"/>
      <c r="W1113" s="109"/>
      <c r="X1113" s="109"/>
      <c r="Y1113" s="109"/>
      <c r="Z1113" s="109"/>
      <c r="AA1113" s="109"/>
    </row>
    <row r="1114" spans="1:27" x14ac:dyDescent="0.25">
      <c r="A1114" s="109"/>
      <c r="B1114" s="109"/>
      <c r="C1114" s="109"/>
      <c r="D1114" s="109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109"/>
      <c r="Q1114" s="109"/>
      <c r="R1114" s="109"/>
      <c r="S1114" s="109"/>
      <c r="T1114" s="109"/>
      <c r="U1114" s="109"/>
      <c r="V1114" s="109"/>
      <c r="W1114" s="109"/>
      <c r="X1114" s="109"/>
      <c r="Y1114" s="109"/>
      <c r="Z1114" s="109"/>
      <c r="AA1114" s="109"/>
    </row>
    <row r="1115" spans="1:27" x14ac:dyDescent="0.25">
      <c r="A1115" s="109"/>
      <c r="B1115" s="109"/>
      <c r="C1115" s="109"/>
      <c r="D1115" s="109"/>
      <c r="E1115" s="109"/>
      <c r="F1115" s="109"/>
      <c r="G1115" s="109"/>
      <c r="H1115" s="109"/>
      <c r="I1115" s="109"/>
      <c r="J1115" s="109"/>
      <c r="K1115" s="109"/>
      <c r="L1115" s="109"/>
      <c r="M1115" s="109"/>
      <c r="N1115" s="109"/>
      <c r="O1115" s="109"/>
      <c r="P1115" s="109"/>
      <c r="Q1115" s="109"/>
      <c r="R1115" s="109"/>
      <c r="S1115" s="109"/>
      <c r="T1115" s="109"/>
      <c r="U1115" s="109"/>
      <c r="V1115" s="109"/>
      <c r="W1115" s="109"/>
      <c r="X1115" s="109"/>
      <c r="Y1115" s="109"/>
      <c r="Z1115" s="109"/>
      <c r="AA1115" s="109"/>
    </row>
    <row r="1116" spans="1:27" x14ac:dyDescent="0.25">
      <c r="A1116" s="109"/>
      <c r="B1116" s="109"/>
      <c r="C1116" s="109"/>
      <c r="D1116" s="109"/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109"/>
    </row>
    <row r="1117" spans="1:27" x14ac:dyDescent="0.25">
      <c r="A1117" s="109"/>
      <c r="B1117" s="109"/>
      <c r="C1117" s="109"/>
      <c r="D1117" s="109"/>
      <c r="E1117" s="109"/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09"/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109"/>
    </row>
    <row r="1118" spans="1:27" x14ac:dyDescent="0.25">
      <c r="A1118" s="109"/>
      <c r="B1118" s="109"/>
      <c r="C1118" s="109"/>
      <c r="D1118" s="109"/>
      <c r="E1118" s="109"/>
      <c r="F1118" s="109"/>
      <c r="G1118" s="109"/>
      <c r="H1118" s="109"/>
      <c r="I1118" s="109"/>
      <c r="J1118" s="109"/>
      <c r="K1118" s="109"/>
      <c r="L1118" s="109"/>
      <c r="M1118" s="109"/>
      <c r="N1118" s="109"/>
      <c r="O1118" s="109"/>
      <c r="P1118" s="109"/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109"/>
    </row>
    <row r="1119" spans="1:27" x14ac:dyDescent="0.25">
      <c r="A1119" s="109"/>
      <c r="B1119" s="109"/>
      <c r="C1119" s="109"/>
      <c r="D1119" s="109"/>
      <c r="E1119" s="109"/>
      <c r="F1119" s="109"/>
      <c r="G1119" s="109"/>
      <c r="H1119" s="109"/>
      <c r="I1119" s="109"/>
      <c r="J1119" s="109"/>
      <c r="K1119" s="109"/>
      <c r="L1119" s="109"/>
      <c r="M1119" s="109"/>
      <c r="N1119" s="109"/>
      <c r="O1119" s="109"/>
      <c r="P1119" s="109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109"/>
    </row>
    <row r="1120" spans="1:27" x14ac:dyDescent="0.25">
      <c r="A1120" s="109"/>
      <c r="B1120" s="109"/>
      <c r="C1120" s="109"/>
      <c r="D1120" s="109"/>
      <c r="E1120" s="109"/>
      <c r="F1120" s="109"/>
      <c r="G1120" s="109"/>
      <c r="H1120" s="109"/>
      <c r="I1120" s="109"/>
      <c r="J1120" s="109"/>
      <c r="K1120" s="109"/>
      <c r="L1120" s="109"/>
      <c r="M1120" s="109"/>
      <c r="N1120" s="109"/>
      <c r="O1120" s="109"/>
      <c r="P1120" s="109"/>
      <c r="Q1120" s="109"/>
      <c r="R1120" s="109"/>
      <c r="S1120" s="109"/>
      <c r="T1120" s="109"/>
      <c r="U1120" s="109"/>
      <c r="V1120" s="109"/>
      <c r="W1120" s="109"/>
      <c r="X1120" s="109"/>
      <c r="Y1120" s="109"/>
      <c r="Z1120" s="109"/>
      <c r="AA1120" s="109"/>
    </row>
    <row r="1121" spans="1:27" x14ac:dyDescent="0.25">
      <c r="A1121" s="109"/>
      <c r="B1121" s="109"/>
      <c r="C1121" s="109"/>
      <c r="D1121" s="109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109"/>
      <c r="Q1121" s="109"/>
      <c r="R1121" s="109"/>
      <c r="S1121" s="109"/>
      <c r="T1121" s="109"/>
      <c r="U1121" s="109"/>
      <c r="V1121" s="109"/>
      <c r="W1121" s="109"/>
      <c r="X1121" s="109"/>
      <c r="Y1121" s="109"/>
      <c r="Z1121" s="109"/>
      <c r="AA1121" s="109"/>
    </row>
    <row r="1122" spans="1:27" x14ac:dyDescent="0.25">
      <c r="A1122" s="109"/>
      <c r="B1122" s="109"/>
      <c r="C1122" s="109"/>
      <c r="D1122" s="109"/>
      <c r="E1122" s="109"/>
      <c r="F1122" s="109"/>
      <c r="G1122" s="109"/>
      <c r="H1122" s="109"/>
      <c r="I1122" s="109"/>
      <c r="J1122" s="109"/>
      <c r="K1122" s="109"/>
      <c r="L1122" s="109"/>
      <c r="M1122" s="109"/>
      <c r="N1122" s="109"/>
      <c r="O1122" s="109"/>
      <c r="P1122" s="109"/>
      <c r="Q1122" s="109"/>
      <c r="R1122" s="109"/>
      <c r="S1122" s="109"/>
      <c r="T1122" s="109"/>
      <c r="U1122" s="109"/>
      <c r="V1122" s="109"/>
      <c r="W1122" s="109"/>
      <c r="X1122" s="109"/>
      <c r="Y1122" s="109"/>
      <c r="Z1122" s="109"/>
      <c r="AA1122" s="109"/>
    </row>
    <row r="1123" spans="1:27" x14ac:dyDescent="0.25">
      <c r="A1123" s="109"/>
      <c r="B1123" s="109"/>
      <c r="C1123" s="109"/>
      <c r="D1123" s="109"/>
      <c r="E1123" s="109"/>
      <c r="F1123" s="109"/>
      <c r="G1123" s="109"/>
      <c r="H1123" s="109"/>
      <c r="I1123" s="109"/>
      <c r="J1123" s="109"/>
      <c r="K1123" s="109"/>
      <c r="L1123" s="109"/>
      <c r="M1123" s="109"/>
      <c r="N1123" s="109"/>
      <c r="O1123" s="109"/>
      <c r="P1123" s="109"/>
      <c r="Q1123" s="109"/>
      <c r="R1123" s="109"/>
      <c r="S1123" s="109"/>
      <c r="T1123" s="109"/>
      <c r="U1123" s="109"/>
      <c r="V1123" s="109"/>
      <c r="W1123" s="109"/>
      <c r="X1123" s="109"/>
      <c r="Y1123" s="109"/>
      <c r="Z1123" s="109"/>
      <c r="AA1123" s="109"/>
    </row>
    <row r="1124" spans="1:27" x14ac:dyDescent="0.25">
      <c r="A1124" s="109"/>
      <c r="B1124" s="109"/>
      <c r="C1124" s="109"/>
      <c r="D1124" s="109"/>
      <c r="E1124" s="109"/>
      <c r="F1124" s="109"/>
      <c r="G1124" s="109"/>
      <c r="H1124" s="109"/>
      <c r="I1124" s="109"/>
      <c r="J1124" s="109"/>
      <c r="K1124" s="109"/>
      <c r="L1124" s="109"/>
      <c r="M1124" s="109"/>
      <c r="N1124" s="109"/>
      <c r="O1124" s="109"/>
      <c r="P1124" s="109"/>
      <c r="Q1124" s="109"/>
      <c r="R1124" s="109"/>
      <c r="S1124" s="109"/>
      <c r="T1124" s="109"/>
      <c r="U1124" s="109"/>
      <c r="V1124" s="109"/>
      <c r="W1124" s="109"/>
      <c r="X1124" s="109"/>
      <c r="Y1124" s="109"/>
      <c r="Z1124" s="109"/>
      <c r="AA1124" s="109"/>
    </row>
    <row r="1125" spans="1:27" x14ac:dyDescent="0.25">
      <c r="A1125" s="109"/>
      <c r="B1125" s="109"/>
      <c r="C1125" s="109"/>
      <c r="D1125" s="109"/>
      <c r="E1125" s="109"/>
      <c r="F1125" s="109"/>
      <c r="G1125" s="109"/>
      <c r="H1125" s="109"/>
      <c r="I1125" s="109"/>
      <c r="J1125" s="109"/>
      <c r="K1125" s="109"/>
      <c r="L1125" s="109"/>
      <c r="M1125" s="109"/>
      <c r="N1125" s="109"/>
      <c r="O1125" s="109"/>
      <c r="P1125" s="109"/>
      <c r="Q1125" s="109"/>
      <c r="R1125" s="109"/>
      <c r="S1125" s="109"/>
      <c r="T1125" s="109"/>
      <c r="U1125" s="109"/>
      <c r="V1125" s="109"/>
      <c r="W1125" s="109"/>
      <c r="X1125" s="109"/>
      <c r="Y1125" s="109"/>
      <c r="Z1125" s="109"/>
      <c r="AA1125" s="109"/>
    </row>
    <row r="1126" spans="1:27" x14ac:dyDescent="0.25">
      <c r="A1126" s="109"/>
      <c r="B1126" s="109"/>
      <c r="C1126" s="109"/>
      <c r="D1126" s="109"/>
      <c r="E1126" s="109"/>
      <c r="F1126" s="109"/>
      <c r="G1126" s="109"/>
      <c r="H1126" s="109"/>
      <c r="I1126" s="109"/>
      <c r="J1126" s="109"/>
      <c r="K1126" s="109"/>
      <c r="L1126" s="109"/>
      <c r="M1126" s="109"/>
      <c r="N1126" s="109"/>
      <c r="O1126" s="109"/>
      <c r="P1126" s="109"/>
      <c r="Q1126" s="109"/>
      <c r="R1126" s="109"/>
      <c r="S1126" s="109"/>
      <c r="T1126" s="109"/>
      <c r="U1126" s="109"/>
      <c r="V1126" s="109"/>
      <c r="W1126" s="109"/>
      <c r="X1126" s="109"/>
      <c r="Y1126" s="109"/>
      <c r="Z1126" s="109"/>
      <c r="AA1126" s="109"/>
    </row>
    <row r="1127" spans="1:27" x14ac:dyDescent="0.25">
      <c r="A1127" s="109"/>
      <c r="B1127" s="109"/>
      <c r="C1127" s="109"/>
      <c r="D1127" s="109"/>
      <c r="E1127" s="109"/>
      <c r="F1127" s="109"/>
      <c r="G1127" s="109"/>
      <c r="H1127" s="109"/>
      <c r="I1127" s="109"/>
      <c r="J1127" s="109"/>
      <c r="K1127" s="109"/>
      <c r="L1127" s="109"/>
      <c r="M1127" s="109"/>
      <c r="N1127" s="109"/>
      <c r="O1127" s="109"/>
      <c r="P1127" s="109"/>
      <c r="Q1127" s="109"/>
      <c r="R1127" s="109"/>
      <c r="S1127" s="109"/>
      <c r="T1127" s="109"/>
      <c r="U1127" s="109"/>
      <c r="V1127" s="109"/>
      <c r="W1127" s="109"/>
      <c r="X1127" s="109"/>
      <c r="Y1127" s="109"/>
      <c r="Z1127" s="109"/>
      <c r="AA1127" s="109"/>
    </row>
    <row r="1128" spans="1:27" x14ac:dyDescent="0.25">
      <c r="A1128" s="109"/>
      <c r="B1128" s="109"/>
      <c r="C1128" s="109"/>
      <c r="D1128" s="109"/>
      <c r="E1128" s="109"/>
      <c r="F1128" s="109"/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  <c r="W1128" s="109"/>
      <c r="X1128" s="109"/>
      <c r="Y1128" s="109"/>
      <c r="Z1128" s="109"/>
      <c r="AA1128" s="109"/>
    </row>
    <row r="1129" spans="1:27" x14ac:dyDescent="0.25">
      <c r="A1129" s="109"/>
      <c r="B1129" s="109"/>
      <c r="C1129" s="109"/>
      <c r="D1129" s="109"/>
      <c r="E1129" s="109"/>
      <c r="F1129" s="109"/>
      <c r="G1129" s="109"/>
      <c r="H1129" s="109"/>
      <c r="I1129" s="109"/>
      <c r="J1129" s="109"/>
      <c r="K1129" s="109"/>
      <c r="L1129" s="109"/>
      <c r="M1129" s="109"/>
      <c r="N1129" s="109"/>
      <c r="O1129" s="109"/>
      <c r="P1129" s="109"/>
      <c r="Q1129" s="109"/>
      <c r="R1129" s="109"/>
      <c r="S1129" s="109"/>
      <c r="T1129" s="109"/>
      <c r="U1129" s="109"/>
      <c r="V1129" s="109"/>
      <c r="W1129" s="109"/>
      <c r="X1129" s="109"/>
      <c r="Y1129" s="109"/>
      <c r="Z1129" s="109"/>
      <c r="AA1129" s="109"/>
    </row>
    <row r="1130" spans="1:27" x14ac:dyDescent="0.25">
      <c r="A1130" s="109"/>
      <c r="B1130" s="109"/>
      <c r="C1130" s="109"/>
      <c r="D1130" s="109"/>
      <c r="E1130" s="109"/>
      <c r="F1130" s="109"/>
      <c r="G1130" s="109"/>
      <c r="H1130" s="109"/>
      <c r="I1130" s="109"/>
      <c r="J1130" s="109"/>
      <c r="K1130" s="109"/>
      <c r="L1130" s="109"/>
      <c r="M1130" s="109"/>
      <c r="N1130" s="109"/>
      <c r="O1130" s="109"/>
      <c r="P1130" s="109"/>
      <c r="Q1130" s="109"/>
      <c r="R1130" s="109"/>
      <c r="S1130" s="109"/>
      <c r="T1130" s="109"/>
      <c r="U1130" s="109"/>
      <c r="V1130" s="109"/>
      <c r="W1130" s="109"/>
      <c r="X1130" s="109"/>
      <c r="Y1130" s="109"/>
      <c r="Z1130" s="109"/>
      <c r="AA1130" s="109"/>
    </row>
    <row r="1131" spans="1:27" x14ac:dyDescent="0.25">
      <c r="A1131" s="109"/>
      <c r="B1131" s="109"/>
      <c r="C1131" s="109"/>
      <c r="D1131" s="109"/>
      <c r="E1131" s="109"/>
      <c r="F1131" s="109"/>
      <c r="G1131" s="109"/>
      <c r="H1131" s="109"/>
      <c r="I1131" s="109"/>
      <c r="J1131" s="109"/>
      <c r="K1131" s="109"/>
      <c r="L1131" s="109"/>
      <c r="M1131" s="109"/>
      <c r="N1131" s="109"/>
      <c r="O1131" s="109"/>
      <c r="P1131" s="109"/>
      <c r="Q1131" s="109"/>
      <c r="R1131" s="109"/>
      <c r="S1131" s="109"/>
      <c r="T1131" s="109"/>
      <c r="U1131" s="109"/>
      <c r="V1131" s="109"/>
      <c r="W1131" s="109"/>
      <c r="X1131" s="109"/>
      <c r="Y1131" s="109"/>
      <c r="Z1131" s="109"/>
      <c r="AA1131" s="109"/>
    </row>
    <row r="1132" spans="1:27" x14ac:dyDescent="0.25">
      <c r="A1132" s="109"/>
      <c r="B1132" s="109"/>
      <c r="C1132" s="109"/>
      <c r="D1132" s="109"/>
      <c r="E1132" s="109"/>
      <c r="F1132" s="109"/>
      <c r="G1132" s="109"/>
      <c r="H1132" s="109"/>
      <c r="I1132" s="109"/>
      <c r="J1132" s="109"/>
      <c r="K1132" s="109"/>
      <c r="L1132" s="109"/>
      <c r="M1132" s="109"/>
      <c r="N1132" s="109"/>
      <c r="O1132" s="109"/>
      <c r="P1132" s="109"/>
      <c r="Q1132" s="109"/>
      <c r="R1132" s="109"/>
      <c r="S1132" s="109"/>
      <c r="T1132" s="109"/>
      <c r="U1132" s="109"/>
      <c r="V1132" s="109"/>
      <c r="W1132" s="109"/>
      <c r="X1132" s="109"/>
      <c r="Y1132" s="109"/>
      <c r="Z1132" s="109"/>
      <c r="AA1132" s="109"/>
    </row>
    <row r="1133" spans="1:27" x14ac:dyDescent="0.25">
      <c r="A1133" s="109"/>
      <c r="B1133" s="109"/>
      <c r="C1133" s="109"/>
      <c r="D1133" s="109"/>
      <c r="E1133" s="109"/>
      <c r="F1133" s="109"/>
      <c r="G1133" s="109"/>
      <c r="H1133" s="109"/>
      <c r="I1133" s="109"/>
      <c r="J1133" s="109"/>
      <c r="K1133" s="109"/>
      <c r="L1133" s="109"/>
      <c r="M1133" s="109"/>
      <c r="N1133" s="109"/>
      <c r="O1133" s="109"/>
      <c r="P1133" s="109"/>
      <c r="Q1133" s="109"/>
      <c r="R1133" s="109"/>
      <c r="S1133" s="109"/>
      <c r="T1133" s="109"/>
      <c r="U1133" s="109"/>
      <c r="V1133" s="109"/>
      <c r="W1133" s="109"/>
      <c r="X1133" s="109"/>
      <c r="Y1133" s="109"/>
      <c r="Z1133" s="109"/>
      <c r="AA1133" s="109"/>
    </row>
    <row r="1134" spans="1:27" x14ac:dyDescent="0.25">
      <c r="A1134" s="109"/>
      <c r="B1134" s="109"/>
      <c r="C1134" s="109"/>
      <c r="D1134" s="109"/>
      <c r="E1134" s="109"/>
      <c r="F1134" s="109"/>
      <c r="G1134" s="109"/>
      <c r="H1134" s="109"/>
      <c r="I1134" s="109"/>
      <c r="J1134" s="109"/>
      <c r="K1134" s="109"/>
      <c r="L1134" s="109"/>
      <c r="M1134" s="109"/>
      <c r="N1134" s="109"/>
      <c r="O1134" s="109"/>
      <c r="P1134" s="109"/>
      <c r="Q1134" s="109"/>
      <c r="R1134" s="109"/>
      <c r="S1134" s="109"/>
      <c r="T1134" s="109"/>
      <c r="U1134" s="109"/>
      <c r="V1134" s="109"/>
      <c r="W1134" s="109"/>
      <c r="X1134" s="109"/>
      <c r="Y1134" s="109"/>
      <c r="Z1134" s="109"/>
      <c r="AA1134" s="109"/>
    </row>
    <row r="1135" spans="1:27" x14ac:dyDescent="0.25">
      <c r="A1135" s="109"/>
      <c r="B1135" s="109"/>
      <c r="C1135" s="109"/>
      <c r="D1135" s="109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109"/>
      <c r="Z1135" s="109"/>
      <c r="AA1135" s="109"/>
    </row>
    <row r="1136" spans="1:27" x14ac:dyDescent="0.25">
      <c r="A1136" s="109"/>
      <c r="B1136" s="109"/>
      <c r="C1136" s="109"/>
      <c r="D1136" s="109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  <c r="W1136" s="109"/>
      <c r="X1136" s="109"/>
      <c r="Y1136" s="109"/>
      <c r="Z1136" s="109"/>
      <c r="AA1136" s="109"/>
    </row>
    <row r="1137" spans="1:27" x14ac:dyDescent="0.25">
      <c r="A1137" s="109"/>
      <c r="B1137" s="109"/>
      <c r="C1137" s="109"/>
      <c r="D1137" s="109"/>
      <c r="E1137" s="109"/>
      <c r="F1137" s="109"/>
      <c r="G1137" s="109"/>
      <c r="H1137" s="109"/>
      <c r="I1137" s="109"/>
      <c r="J1137" s="109"/>
      <c r="K1137" s="109"/>
      <c r="L1137" s="109"/>
      <c r="M1137" s="109"/>
      <c r="N1137" s="109"/>
      <c r="O1137" s="109"/>
      <c r="P1137" s="109"/>
      <c r="Q1137" s="109"/>
      <c r="R1137" s="109"/>
      <c r="S1137" s="109"/>
      <c r="T1137" s="109"/>
      <c r="U1137" s="109"/>
      <c r="V1137" s="109"/>
      <c r="W1137" s="109"/>
      <c r="X1137" s="109"/>
      <c r="Y1137" s="109"/>
      <c r="Z1137" s="109"/>
      <c r="AA1137" s="109"/>
    </row>
    <row r="1138" spans="1:27" x14ac:dyDescent="0.25">
      <c r="A1138" s="109"/>
      <c r="B1138" s="109"/>
      <c r="C1138" s="109"/>
      <c r="D1138" s="109"/>
      <c r="E1138" s="109"/>
      <c r="F1138" s="109"/>
      <c r="G1138" s="109"/>
      <c r="H1138" s="109"/>
      <c r="I1138" s="109"/>
      <c r="J1138" s="109"/>
      <c r="K1138" s="109"/>
      <c r="L1138" s="109"/>
      <c r="M1138" s="109"/>
      <c r="N1138" s="109"/>
      <c r="O1138" s="109"/>
      <c r="P1138" s="109"/>
      <c r="Q1138" s="109"/>
      <c r="R1138" s="109"/>
      <c r="S1138" s="109"/>
      <c r="T1138" s="109"/>
      <c r="U1138" s="109"/>
      <c r="V1138" s="109"/>
      <c r="W1138" s="109"/>
      <c r="X1138" s="109"/>
      <c r="Y1138" s="109"/>
      <c r="Z1138" s="109"/>
      <c r="AA1138" s="109"/>
    </row>
    <row r="1139" spans="1:27" x14ac:dyDescent="0.25">
      <c r="A1139" s="109"/>
      <c r="B1139" s="109"/>
      <c r="C1139" s="109"/>
      <c r="D1139" s="109"/>
      <c r="E1139" s="109"/>
      <c r="F1139" s="109"/>
      <c r="G1139" s="109"/>
      <c r="H1139" s="109"/>
      <c r="I1139" s="109"/>
      <c r="J1139" s="109"/>
      <c r="K1139" s="109"/>
      <c r="L1139" s="109"/>
      <c r="M1139" s="109"/>
      <c r="N1139" s="109"/>
      <c r="O1139" s="109"/>
      <c r="P1139" s="109"/>
      <c r="Q1139" s="109"/>
      <c r="R1139" s="109"/>
      <c r="S1139" s="109"/>
      <c r="T1139" s="109"/>
      <c r="U1139" s="109"/>
      <c r="V1139" s="109"/>
      <c r="W1139" s="109"/>
      <c r="X1139" s="109"/>
      <c r="Y1139" s="109"/>
      <c r="Z1139" s="109"/>
      <c r="AA1139" s="109"/>
    </row>
    <row r="1140" spans="1:27" x14ac:dyDescent="0.25">
      <c r="A1140" s="109"/>
      <c r="B1140" s="109"/>
      <c r="C1140" s="109"/>
      <c r="D1140" s="109"/>
      <c r="E1140" s="109"/>
      <c r="F1140" s="109"/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  <c r="W1140" s="109"/>
      <c r="X1140" s="109"/>
      <c r="Y1140" s="109"/>
      <c r="Z1140" s="109"/>
      <c r="AA1140" s="109"/>
    </row>
    <row r="1141" spans="1:27" x14ac:dyDescent="0.25">
      <c r="A1141" s="109"/>
      <c r="B1141" s="109"/>
      <c r="C1141" s="109"/>
      <c r="D1141" s="109"/>
      <c r="E1141" s="109"/>
      <c r="F1141" s="109"/>
      <c r="G1141" s="109"/>
      <c r="H1141" s="109"/>
      <c r="I1141" s="109"/>
      <c r="J1141" s="109"/>
      <c r="K1141" s="109"/>
      <c r="L1141" s="109"/>
      <c r="M1141" s="109"/>
      <c r="N1141" s="109"/>
      <c r="O1141" s="109"/>
      <c r="P1141" s="109"/>
      <c r="Q1141" s="109"/>
      <c r="R1141" s="109"/>
      <c r="S1141" s="109"/>
      <c r="T1141" s="109"/>
      <c r="U1141" s="109"/>
      <c r="V1141" s="109"/>
      <c r="W1141" s="109"/>
      <c r="X1141" s="109"/>
      <c r="Y1141" s="109"/>
      <c r="Z1141" s="109"/>
      <c r="AA1141" s="109"/>
    </row>
    <row r="1142" spans="1:27" x14ac:dyDescent="0.25">
      <c r="A1142" s="109"/>
      <c r="B1142" s="109"/>
      <c r="C1142" s="109"/>
      <c r="D1142" s="109"/>
      <c r="E1142" s="109"/>
      <c r="F1142" s="109"/>
      <c r="G1142" s="109"/>
      <c r="H1142" s="109"/>
      <c r="I1142" s="109"/>
      <c r="J1142" s="109"/>
      <c r="K1142" s="109"/>
      <c r="L1142" s="109"/>
      <c r="M1142" s="109"/>
      <c r="N1142" s="109"/>
      <c r="O1142" s="109"/>
      <c r="P1142" s="109"/>
      <c r="Q1142" s="109"/>
      <c r="R1142" s="109"/>
      <c r="S1142" s="109"/>
      <c r="T1142" s="109"/>
      <c r="U1142" s="109"/>
      <c r="V1142" s="109"/>
      <c r="W1142" s="109"/>
      <c r="X1142" s="109"/>
      <c r="Y1142" s="109"/>
      <c r="Z1142" s="109"/>
      <c r="AA1142" s="109"/>
    </row>
    <row r="1143" spans="1:27" x14ac:dyDescent="0.25">
      <c r="A1143" s="109"/>
      <c r="B1143" s="109"/>
      <c r="C1143" s="109"/>
      <c r="D1143" s="109"/>
      <c r="E1143" s="109"/>
      <c r="F1143" s="109"/>
      <c r="G1143" s="109"/>
      <c r="H1143" s="109"/>
      <c r="I1143" s="109"/>
      <c r="J1143" s="109"/>
      <c r="K1143" s="109"/>
      <c r="L1143" s="109"/>
      <c r="M1143" s="109"/>
      <c r="N1143" s="109"/>
      <c r="O1143" s="109"/>
      <c r="P1143" s="109"/>
      <c r="Q1143" s="109"/>
      <c r="R1143" s="109"/>
      <c r="S1143" s="109"/>
      <c r="T1143" s="109"/>
      <c r="U1143" s="109"/>
      <c r="V1143" s="109"/>
      <c r="W1143" s="109"/>
      <c r="X1143" s="109"/>
      <c r="Y1143" s="109"/>
      <c r="Z1143" s="109"/>
      <c r="AA1143" s="109"/>
    </row>
    <row r="1144" spans="1:27" x14ac:dyDescent="0.25">
      <c r="A1144" s="109"/>
      <c r="B1144" s="109"/>
      <c r="C1144" s="109"/>
      <c r="D1144" s="109"/>
      <c r="E1144" s="109"/>
      <c r="F1144" s="109"/>
      <c r="G1144" s="109"/>
      <c r="H1144" s="109"/>
      <c r="I1144" s="109"/>
      <c r="J1144" s="109"/>
      <c r="K1144" s="109"/>
      <c r="L1144" s="109"/>
      <c r="M1144" s="109"/>
      <c r="N1144" s="109"/>
      <c r="O1144" s="109"/>
      <c r="P1144" s="109"/>
      <c r="Q1144" s="109"/>
      <c r="R1144" s="109"/>
      <c r="S1144" s="109"/>
      <c r="T1144" s="109"/>
      <c r="U1144" s="109"/>
      <c r="V1144" s="109"/>
      <c r="W1144" s="109"/>
      <c r="X1144" s="109"/>
      <c r="Y1144" s="109"/>
      <c r="Z1144" s="109"/>
      <c r="AA1144" s="109"/>
    </row>
    <row r="1145" spans="1:27" x14ac:dyDescent="0.25">
      <c r="A1145" s="109"/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  <c r="O1145" s="109"/>
      <c r="P1145" s="109"/>
      <c r="Q1145" s="109"/>
      <c r="R1145" s="109"/>
      <c r="S1145" s="109"/>
      <c r="T1145" s="109"/>
      <c r="U1145" s="109"/>
      <c r="V1145" s="109"/>
      <c r="W1145" s="109"/>
      <c r="X1145" s="109"/>
      <c r="Y1145" s="109"/>
      <c r="Z1145" s="109"/>
      <c r="AA1145" s="109"/>
    </row>
    <row r="1146" spans="1:27" x14ac:dyDescent="0.25">
      <c r="A1146" s="109"/>
      <c r="B1146" s="109"/>
      <c r="C1146" s="109"/>
      <c r="D1146" s="109"/>
      <c r="E1146" s="109"/>
      <c r="F1146" s="109"/>
      <c r="G1146" s="109"/>
      <c r="H1146" s="109"/>
      <c r="I1146" s="109"/>
      <c r="J1146" s="109"/>
      <c r="K1146" s="109"/>
      <c r="L1146" s="109"/>
      <c r="M1146" s="109"/>
      <c r="N1146" s="109"/>
      <c r="O1146" s="109"/>
      <c r="P1146" s="109"/>
      <c r="Q1146" s="109"/>
      <c r="R1146" s="109"/>
      <c r="S1146" s="109"/>
      <c r="T1146" s="109"/>
      <c r="U1146" s="109"/>
      <c r="V1146" s="109"/>
      <c r="W1146" s="109"/>
      <c r="X1146" s="109"/>
      <c r="Y1146" s="109"/>
      <c r="Z1146" s="109"/>
      <c r="AA1146" s="109"/>
    </row>
    <row r="1147" spans="1:27" x14ac:dyDescent="0.25">
      <c r="A1147" s="109"/>
      <c r="B1147" s="109"/>
      <c r="C1147" s="109"/>
      <c r="D1147" s="109"/>
      <c r="E1147" s="109"/>
      <c r="F1147" s="109"/>
      <c r="G1147" s="109"/>
      <c r="H1147" s="109"/>
      <c r="I1147" s="109"/>
      <c r="J1147" s="109"/>
      <c r="K1147" s="109"/>
      <c r="L1147" s="109"/>
      <c r="M1147" s="109"/>
      <c r="N1147" s="109"/>
      <c r="O1147" s="109"/>
      <c r="P1147" s="109"/>
      <c r="Q1147" s="109"/>
      <c r="R1147" s="109"/>
      <c r="S1147" s="109"/>
      <c r="T1147" s="109"/>
      <c r="U1147" s="109"/>
      <c r="V1147" s="109"/>
      <c r="W1147" s="109"/>
      <c r="X1147" s="109"/>
      <c r="Y1147" s="109"/>
      <c r="Z1147" s="109"/>
      <c r="AA1147" s="109"/>
    </row>
    <row r="1148" spans="1:27" x14ac:dyDescent="0.25">
      <c r="A1148" s="109"/>
      <c r="B1148" s="109"/>
      <c r="C1148" s="109"/>
      <c r="D1148" s="109"/>
      <c r="E1148" s="109"/>
      <c r="F1148" s="109"/>
      <c r="G1148" s="109"/>
      <c r="H1148" s="109"/>
      <c r="I1148" s="109"/>
      <c r="J1148" s="109"/>
      <c r="K1148" s="109"/>
      <c r="L1148" s="109"/>
      <c r="M1148" s="109"/>
      <c r="N1148" s="109"/>
      <c r="O1148" s="109"/>
      <c r="P1148" s="109"/>
      <c r="Q1148" s="109"/>
      <c r="R1148" s="109"/>
      <c r="S1148" s="109"/>
      <c r="T1148" s="109"/>
      <c r="U1148" s="109"/>
      <c r="V1148" s="109"/>
      <c r="W1148" s="109"/>
      <c r="X1148" s="109"/>
      <c r="Y1148" s="109"/>
      <c r="Z1148" s="109"/>
      <c r="AA1148" s="109"/>
    </row>
    <row r="1149" spans="1:27" x14ac:dyDescent="0.25">
      <c r="A1149" s="109"/>
      <c r="B1149" s="109"/>
      <c r="C1149" s="109"/>
      <c r="D1149" s="109"/>
      <c r="E1149" s="109"/>
      <c r="F1149" s="109"/>
      <c r="G1149" s="109"/>
      <c r="H1149" s="109"/>
      <c r="I1149" s="109"/>
      <c r="J1149" s="109"/>
      <c r="K1149" s="109"/>
      <c r="L1149" s="109"/>
      <c r="M1149" s="109"/>
      <c r="N1149" s="109"/>
      <c r="O1149" s="109"/>
      <c r="P1149" s="109"/>
      <c r="Q1149" s="109"/>
      <c r="R1149" s="109"/>
      <c r="S1149" s="109"/>
      <c r="T1149" s="109"/>
      <c r="U1149" s="109"/>
      <c r="V1149" s="109"/>
      <c r="W1149" s="109"/>
      <c r="X1149" s="109"/>
      <c r="Y1149" s="109"/>
      <c r="Z1149" s="109"/>
      <c r="AA1149" s="109"/>
    </row>
    <row r="1150" spans="1:27" x14ac:dyDescent="0.25">
      <c r="A1150" s="109"/>
      <c r="B1150" s="109"/>
      <c r="C1150" s="109"/>
      <c r="D1150" s="109"/>
      <c r="E1150" s="109"/>
      <c r="F1150" s="109"/>
      <c r="G1150" s="109"/>
      <c r="H1150" s="109"/>
      <c r="I1150" s="109"/>
      <c r="J1150" s="109"/>
      <c r="K1150" s="109"/>
      <c r="L1150" s="109"/>
      <c r="M1150" s="109"/>
      <c r="N1150" s="109"/>
      <c r="O1150" s="109"/>
      <c r="P1150" s="109"/>
      <c r="Q1150" s="109"/>
      <c r="R1150" s="109"/>
      <c r="S1150" s="109"/>
      <c r="T1150" s="109"/>
      <c r="U1150" s="109"/>
      <c r="V1150" s="109"/>
      <c r="W1150" s="109"/>
      <c r="X1150" s="109"/>
      <c r="Y1150" s="109"/>
      <c r="Z1150" s="109"/>
      <c r="AA1150" s="109"/>
    </row>
    <row r="1151" spans="1:27" x14ac:dyDescent="0.25">
      <c r="A1151" s="109"/>
      <c r="B1151" s="109"/>
      <c r="C1151" s="109"/>
      <c r="D1151" s="109"/>
      <c r="E1151" s="109"/>
      <c r="F1151" s="109"/>
      <c r="G1151" s="109"/>
      <c r="H1151" s="109"/>
      <c r="I1151" s="109"/>
      <c r="J1151" s="109"/>
      <c r="K1151" s="109"/>
      <c r="L1151" s="109"/>
      <c r="M1151" s="109"/>
      <c r="N1151" s="109"/>
      <c r="O1151" s="109"/>
      <c r="P1151" s="109"/>
      <c r="Q1151" s="109"/>
      <c r="R1151" s="109"/>
      <c r="S1151" s="109"/>
      <c r="T1151" s="109"/>
      <c r="U1151" s="109"/>
      <c r="V1151" s="109"/>
      <c r="W1151" s="109"/>
      <c r="X1151" s="109"/>
      <c r="Y1151" s="109"/>
      <c r="Z1151" s="109"/>
      <c r="AA1151" s="109"/>
    </row>
    <row r="1152" spans="1:27" x14ac:dyDescent="0.25">
      <c r="A1152" s="109"/>
      <c r="B1152" s="109"/>
      <c r="C1152" s="109"/>
      <c r="D1152" s="109"/>
      <c r="E1152" s="109"/>
      <c r="F1152" s="109"/>
      <c r="G1152" s="109"/>
      <c r="H1152" s="109"/>
      <c r="I1152" s="109"/>
      <c r="J1152" s="109"/>
      <c r="K1152" s="109"/>
      <c r="L1152" s="109"/>
      <c r="M1152" s="109"/>
      <c r="N1152" s="109"/>
      <c r="O1152" s="109"/>
      <c r="P1152" s="109"/>
      <c r="Q1152" s="109"/>
      <c r="R1152" s="109"/>
      <c r="S1152" s="109"/>
      <c r="T1152" s="109"/>
      <c r="U1152" s="109"/>
      <c r="V1152" s="109"/>
      <c r="W1152" s="109"/>
      <c r="X1152" s="109"/>
      <c r="Y1152" s="109"/>
      <c r="Z1152" s="109"/>
      <c r="AA1152" s="109"/>
    </row>
    <row r="1153" spans="1:27" x14ac:dyDescent="0.25">
      <c r="A1153" s="109"/>
      <c r="B1153" s="109"/>
      <c r="C1153" s="109"/>
      <c r="D1153" s="109"/>
      <c r="E1153" s="109"/>
      <c r="F1153" s="109"/>
      <c r="G1153" s="109"/>
      <c r="H1153" s="109"/>
      <c r="I1153" s="109"/>
      <c r="J1153" s="109"/>
      <c r="K1153" s="109"/>
      <c r="L1153" s="109"/>
      <c r="M1153" s="109"/>
      <c r="N1153" s="109"/>
      <c r="O1153" s="109"/>
      <c r="P1153" s="109"/>
      <c r="Q1153" s="109"/>
      <c r="R1153" s="109"/>
      <c r="S1153" s="109"/>
      <c r="T1153" s="109"/>
      <c r="U1153" s="109"/>
      <c r="V1153" s="109"/>
      <c r="W1153" s="109"/>
      <c r="X1153" s="109"/>
      <c r="Y1153" s="109"/>
      <c r="Z1153" s="109"/>
      <c r="AA1153" s="109"/>
    </row>
    <row r="1154" spans="1:27" x14ac:dyDescent="0.25">
      <c r="A1154" s="109"/>
      <c r="B1154" s="109"/>
      <c r="C1154" s="109"/>
      <c r="D1154" s="109"/>
      <c r="E1154" s="109"/>
      <c r="F1154" s="109"/>
      <c r="G1154" s="109"/>
      <c r="H1154" s="109"/>
      <c r="I1154" s="109"/>
      <c r="J1154" s="109"/>
      <c r="K1154" s="109"/>
      <c r="L1154" s="109"/>
      <c r="M1154" s="109"/>
      <c r="N1154" s="109"/>
      <c r="O1154" s="109"/>
      <c r="P1154" s="109"/>
      <c r="Q1154" s="109"/>
      <c r="R1154" s="109"/>
      <c r="S1154" s="109"/>
      <c r="T1154" s="109"/>
      <c r="U1154" s="109"/>
      <c r="V1154" s="109"/>
      <c r="W1154" s="109"/>
      <c r="X1154" s="109"/>
      <c r="Y1154" s="109"/>
      <c r="Z1154" s="109"/>
      <c r="AA1154" s="109"/>
    </row>
    <row r="1155" spans="1:27" x14ac:dyDescent="0.25">
      <c r="A1155" s="109"/>
      <c r="B1155" s="109"/>
      <c r="C1155" s="109"/>
      <c r="D1155" s="109"/>
      <c r="E1155" s="109"/>
      <c r="F1155" s="109"/>
      <c r="G1155" s="109"/>
      <c r="H1155" s="109"/>
      <c r="I1155" s="109"/>
      <c r="J1155" s="109"/>
      <c r="K1155" s="109"/>
      <c r="L1155" s="109"/>
      <c r="M1155" s="109"/>
      <c r="N1155" s="109"/>
      <c r="O1155" s="109"/>
      <c r="P1155" s="109"/>
      <c r="Q1155" s="109"/>
      <c r="R1155" s="109"/>
      <c r="S1155" s="109"/>
      <c r="T1155" s="109"/>
      <c r="U1155" s="109"/>
      <c r="V1155" s="109"/>
      <c r="W1155" s="109"/>
      <c r="X1155" s="109"/>
      <c r="Y1155" s="109"/>
      <c r="Z1155" s="109"/>
      <c r="AA1155" s="109"/>
    </row>
    <row r="1156" spans="1:27" x14ac:dyDescent="0.25">
      <c r="A1156" s="109"/>
      <c r="B1156" s="109"/>
      <c r="C1156" s="109"/>
      <c r="D1156" s="109"/>
      <c r="E1156" s="109"/>
      <c r="F1156" s="109"/>
      <c r="G1156" s="109"/>
      <c r="H1156" s="109"/>
      <c r="I1156" s="109"/>
      <c r="J1156" s="109"/>
      <c r="K1156" s="109"/>
      <c r="L1156" s="109"/>
      <c r="M1156" s="109"/>
      <c r="N1156" s="109"/>
      <c r="O1156" s="109"/>
      <c r="P1156" s="109"/>
      <c r="Q1156" s="109"/>
      <c r="R1156" s="109"/>
      <c r="S1156" s="109"/>
      <c r="T1156" s="109"/>
      <c r="U1156" s="109"/>
      <c r="V1156" s="109"/>
      <c r="W1156" s="109"/>
      <c r="X1156" s="109"/>
      <c r="Y1156" s="109"/>
      <c r="Z1156" s="109"/>
      <c r="AA1156" s="109"/>
    </row>
    <row r="1157" spans="1:27" x14ac:dyDescent="0.25">
      <c r="A1157" s="109"/>
      <c r="B1157" s="109"/>
      <c r="C1157" s="109"/>
      <c r="D1157" s="109"/>
      <c r="E1157" s="109"/>
      <c r="F1157" s="109"/>
      <c r="G1157" s="109"/>
      <c r="H1157" s="109"/>
      <c r="I1157" s="109"/>
      <c r="J1157" s="109"/>
      <c r="K1157" s="109"/>
      <c r="L1157" s="109"/>
      <c r="M1157" s="109"/>
      <c r="N1157" s="109"/>
      <c r="O1157" s="109"/>
      <c r="P1157" s="109"/>
      <c r="Q1157" s="109"/>
      <c r="R1157" s="109"/>
      <c r="S1157" s="109"/>
      <c r="T1157" s="109"/>
      <c r="U1157" s="109"/>
      <c r="V1157" s="109"/>
      <c r="W1157" s="109"/>
      <c r="X1157" s="109"/>
      <c r="Y1157" s="109"/>
      <c r="Z1157" s="109"/>
      <c r="AA1157" s="109"/>
    </row>
    <row r="1158" spans="1:27" x14ac:dyDescent="0.25">
      <c r="A1158" s="109"/>
      <c r="B1158" s="109"/>
      <c r="C1158" s="109"/>
      <c r="D1158" s="109"/>
      <c r="E1158" s="109"/>
      <c r="F1158" s="109"/>
      <c r="G1158" s="109"/>
      <c r="H1158" s="109"/>
      <c r="I1158" s="109"/>
      <c r="J1158" s="109"/>
      <c r="K1158" s="109"/>
      <c r="L1158" s="109"/>
      <c r="M1158" s="109"/>
      <c r="N1158" s="109"/>
      <c r="O1158" s="109"/>
      <c r="P1158" s="109"/>
      <c r="Q1158" s="109"/>
      <c r="R1158" s="109"/>
      <c r="S1158" s="109"/>
      <c r="T1158" s="109"/>
      <c r="U1158" s="109"/>
      <c r="V1158" s="109"/>
      <c r="W1158" s="109"/>
      <c r="X1158" s="109"/>
      <c r="Y1158" s="109"/>
      <c r="Z1158" s="109"/>
      <c r="AA1158" s="109"/>
    </row>
    <row r="1159" spans="1:27" x14ac:dyDescent="0.25">
      <c r="A1159" s="109"/>
      <c r="B1159" s="109"/>
      <c r="C1159" s="109"/>
      <c r="D1159" s="109"/>
      <c r="E1159" s="109"/>
      <c r="F1159" s="109"/>
      <c r="G1159" s="109"/>
      <c r="H1159" s="109"/>
      <c r="I1159" s="109"/>
      <c r="J1159" s="109"/>
      <c r="K1159" s="109"/>
      <c r="L1159" s="109"/>
      <c r="M1159" s="109"/>
      <c r="N1159" s="109"/>
      <c r="O1159" s="109"/>
      <c r="P1159" s="109"/>
      <c r="Q1159" s="109"/>
      <c r="R1159" s="109"/>
      <c r="S1159" s="109"/>
      <c r="T1159" s="109"/>
      <c r="U1159" s="109"/>
      <c r="V1159" s="109"/>
      <c r="W1159" s="109"/>
      <c r="X1159" s="109"/>
      <c r="Y1159" s="109"/>
      <c r="Z1159" s="109"/>
      <c r="AA1159" s="109"/>
    </row>
    <row r="1160" spans="1:27" x14ac:dyDescent="0.25">
      <c r="A1160" s="109"/>
      <c r="B1160" s="109"/>
      <c r="C1160" s="109"/>
      <c r="D1160" s="109"/>
      <c r="E1160" s="109"/>
      <c r="F1160" s="109"/>
      <c r="G1160" s="109"/>
      <c r="H1160" s="109"/>
      <c r="I1160" s="109"/>
      <c r="J1160" s="109"/>
      <c r="K1160" s="109"/>
      <c r="L1160" s="109"/>
      <c r="M1160" s="109"/>
      <c r="N1160" s="109"/>
      <c r="O1160" s="109"/>
      <c r="P1160" s="109"/>
      <c r="Q1160" s="109"/>
      <c r="R1160" s="109"/>
      <c r="S1160" s="109"/>
      <c r="T1160" s="109"/>
      <c r="U1160" s="109"/>
      <c r="V1160" s="109"/>
      <c r="W1160" s="109"/>
      <c r="X1160" s="109"/>
      <c r="Y1160" s="109"/>
      <c r="Z1160" s="109"/>
      <c r="AA1160" s="109"/>
    </row>
    <row r="1161" spans="1:27" x14ac:dyDescent="0.25">
      <c r="A1161" s="109"/>
      <c r="B1161" s="109"/>
      <c r="C1161" s="109"/>
      <c r="D1161" s="109"/>
      <c r="E1161" s="109"/>
      <c r="F1161" s="109"/>
      <c r="G1161" s="109"/>
      <c r="H1161" s="109"/>
      <c r="I1161" s="109"/>
      <c r="J1161" s="109"/>
      <c r="K1161" s="109"/>
      <c r="L1161" s="109"/>
      <c r="M1161" s="109"/>
      <c r="N1161" s="109"/>
      <c r="O1161" s="109"/>
      <c r="P1161" s="109"/>
      <c r="Q1161" s="109"/>
      <c r="R1161" s="109"/>
      <c r="S1161" s="109"/>
      <c r="T1161" s="109"/>
      <c r="U1161" s="109"/>
      <c r="V1161" s="109"/>
      <c r="W1161" s="109"/>
      <c r="X1161" s="109"/>
      <c r="Y1161" s="109"/>
      <c r="Z1161" s="109"/>
      <c r="AA1161" s="109"/>
    </row>
    <row r="1162" spans="1:27" x14ac:dyDescent="0.25">
      <c r="A1162" s="109"/>
      <c r="B1162" s="109"/>
      <c r="C1162" s="109"/>
      <c r="D1162" s="109"/>
      <c r="E1162" s="109"/>
      <c r="F1162" s="109"/>
      <c r="G1162" s="109"/>
      <c r="H1162" s="109"/>
      <c r="I1162" s="109"/>
      <c r="J1162" s="109"/>
      <c r="K1162" s="109"/>
      <c r="L1162" s="109"/>
      <c r="M1162" s="109"/>
      <c r="N1162" s="109"/>
      <c r="O1162" s="109"/>
      <c r="P1162" s="109"/>
      <c r="Q1162" s="109"/>
      <c r="R1162" s="109"/>
      <c r="S1162" s="109"/>
      <c r="T1162" s="109"/>
      <c r="U1162" s="109"/>
      <c r="V1162" s="109"/>
      <c r="W1162" s="109"/>
      <c r="X1162" s="109"/>
      <c r="Y1162" s="109"/>
      <c r="Z1162" s="109"/>
      <c r="AA1162" s="109"/>
    </row>
    <row r="1163" spans="1:27" x14ac:dyDescent="0.25">
      <c r="A1163" s="109"/>
      <c r="B1163" s="109"/>
      <c r="C1163" s="109"/>
      <c r="D1163" s="109"/>
      <c r="E1163" s="109"/>
      <c r="F1163" s="109"/>
      <c r="G1163" s="109"/>
      <c r="H1163" s="109"/>
      <c r="I1163" s="109"/>
      <c r="J1163" s="109"/>
      <c r="K1163" s="109"/>
      <c r="L1163" s="109"/>
      <c r="M1163" s="109"/>
      <c r="N1163" s="109"/>
      <c r="O1163" s="109"/>
      <c r="P1163" s="109"/>
      <c r="Q1163" s="109"/>
      <c r="R1163" s="109"/>
      <c r="S1163" s="109"/>
      <c r="T1163" s="109"/>
      <c r="U1163" s="109"/>
      <c r="V1163" s="109"/>
      <c r="W1163" s="109"/>
      <c r="X1163" s="109"/>
      <c r="Y1163" s="109"/>
      <c r="Z1163" s="109"/>
      <c r="AA1163" s="109"/>
    </row>
    <row r="1164" spans="1:27" x14ac:dyDescent="0.25">
      <c r="A1164" s="109"/>
      <c r="B1164" s="109"/>
      <c r="C1164" s="109"/>
      <c r="D1164" s="109"/>
      <c r="E1164" s="109"/>
      <c r="F1164" s="109"/>
      <c r="G1164" s="109"/>
      <c r="H1164" s="109"/>
      <c r="I1164" s="109"/>
      <c r="J1164" s="109"/>
      <c r="K1164" s="109"/>
      <c r="L1164" s="109"/>
      <c r="M1164" s="109"/>
      <c r="N1164" s="109"/>
      <c r="O1164" s="109"/>
      <c r="P1164" s="109"/>
      <c r="Q1164" s="109"/>
      <c r="R1164" s="109"/>
      <c r="S1164" s="109"/>
      <c r="T1164" s="109"/>
      <c r="U1164" s="109"/>
      <c r="V1164" s="109"/>
      <c r="W1164" s="109"/>
      <c r="X1164" s="109"/>
      <c r="Y1164" s="109"/>
      <c r="Z1164" s="109"/>
      <c r="AA1164" s="109"/>
    </row>
    <row r="1165" spans="1:27" x14ac:dyDescent="0.25">
      <c r="A1165" s="109"/>
      <c r="B1165" s="109"/>
      <c r="C1165" s="109"/>
      <c r="D1165" s="109"/>
      <c r="E1165" s="109"/>
      <c r="F1165" s="109"/>
      <c r="G1165" s="109"/>
      <c r="H1165" s="109"/>
      <c r="I1165" s="109"/>
      <c r="J1165" s="109"/>
      <c r="K1165" s="109"/>
      <c r="L1165" s="109"/>
      <c r="M1165" s="109"/>
      <c r="N1165" s="109"/>
      <c r="O1165" s="109"/>
      <c r="P1165" s="109"/>
      <c r="Q1165" s="109"/>
      <c r="R1165" s="109"/>
      <c r="S1165" s="109"/>
      <c r="T1165" s="109"/>
      <c r="U1165" s="109"/>
      <c r="V1165" s="109"/>
      <c r="W1165" s="109"/>
      <c r="X1165" s="109"/>
      <c r="Y1165" s="109"/>
      <c r="Z1165" s="109"/>
      <c r="AA1165" s="109"/>
    </row>
    <row r="1166" spans="1:27" x14ac:dyDescent="0.25">
      <c r="A1166" s="109"/>
      <c r="B1166" s="109"/>
      <c r="C1166" s="109"/>
      <c r="D1166" s="109"/>
      <c r="E1166" s="109"/>
      <c r="F1166" s="109"/>
      <c r="G1166" s="109"/>
      <c r="H1166" s="109"/>
      <c r="I1166" s="109"/>
      <c r="J1166" s="109"/>
      <c r="K1166" s="109"/>
      <c r="L1166" s="109"/>
      <c r="M1166" s="109"/>
      <c r="N1166" s="109"/>
      <c r="O1166" s="109"/>
      <c r="P1166" s="109"/>
      <c r="Q1166" s="109"/>
      <c r="R1166" s="109"/>
      <c r="S1166" s="109"/>
      <c r="T1166" s="109"/>
      <c r="U1166" s="109"/>
      <c r="V1166" s="109"/>
      <c r="W1166" s="109"/>
      <c r="X1166" s="109"/>
      <c r="Y1166" s="109"/>
      <c r="Z1166" s="109"/>
      <c r="AA1166" s="109"/>
    </row>
    <row r="1167" spans="1:27" x14ac:dyDescent="0.25">
      <c r="A1167" s="109"/>
      <c r="B1167" s="109"/>
      <c r="C1167" s="109"/>
      <c r="D1167" s="109"/>
      <c r="E1167" s="109"/>
      <c r="F1167" s="109"/>
      <c r="G1167" s="109"/>
      <c r="H1167" s="109"/>
      <c r="I1167" s="109"/>
      <c r="J1167" s="109"/>
      <c r="K1167" s="109"/>
      <c r="L1167" s="109"/>
      <c r="M1167" s="109"/>
      <c r="N1167" s="109"/>
      <c r="O1167" s="109"/>
      <c r="P1167" s="109"/>
      <c r="Q1167" s="109"/>
      <c r="R1167" s="109"/>
      <c r="S1167" s="109"/>
      <c r="T1167" s="109"/>
      <c r="U1167" s="109"/>
      <c r="V1167" s="109"/>
      <c r="W1167" s="109"/>
      <c r="X1167" s="109"/>
      <c r="Y1167" s="109"/>
      <c r="Z1167" s="109"/>
      <c r="AA1167" s="109"/>
    </row>
    <row r="1168" spans="1:27" x14ac:dyDescent="0.25">
      <c r="A1168" s="109"/>
      <c r="B1168" s="109"/>
      <c r="C1168" s="109"/>
      <c r="D1168" s="109"/>
      <c r="E1168" s="109"/>
      <c r="F1168" s="109"/>
      <c r="G1168" s="109"/>
      <c r="H1168" s="109"/>
      <c r="I1168" s="109"/>
      <c r="J1168" s="109"/>
      <c r="K1168" s="109"/>
      <c r="L1168" s="109"/>
      <c r="M1168" s="109"/>
      <c r="N1168" s="109"/>
      <c r="O1168" s="109"/>
      <c r="P1168" s="109"/>
      <c r="Q1168" s="109"/>
      <c r="R1168" s="109"/>
      <c r="S1168" s="109"/>
      <c r="T1168" s="109"/>
      <c r="U1168" s="109"/>
      <c r="V1168" s="109"/>
      <c r="W1168" s="109"/>
      <c r="X1168" s="109"/>
      <c r="Y1168" s="109"/>
      <c r="Z1168" s="109"/>
      <c r="AA1168" s="109"/>
    </row>
    <row r="1169" spans="1:27" x14ac:dyDescent="0.25">
      <c r="A1169" s="109"/>
      <c r="B1169" s="109"/>
      <c r="C1169" s="109"/>
      <c r="D1169" s="109"/>
      <c r="E1169" s="109"/>
      <c r="F1169" s="109"/>
      <c r="G1169" s="109"/>
      <c r="H1169" s="109"/>
      <c r="I1169" s="109"/>
      <c r="J1169" s="109"/>
      <c r="K1169" s="109"/>
      <c r="L1169" s="109"/>
      <c r="M1169" s="109"/>
      <c r="N1169" s="109"/>
      <c r="O1169" s="109"/>
      <c r="P1169" s="109"/>
      <c r="Q1169" s="109"/>
      <c r="R1169" s="109"/>
      <c r="S1169" s="109"/>
      <c r="T1169" s="109"/>
      <c r="U1169" s="109"/>
      <c r="V1169" s="109"/>
      <c r="W1169" s="109"/>
      <c r="X1169" s="109"/>
      <c r="Y1169" s="109"/>
      <c r="Z1169" s="109"/>
      <c r="AA1169" s="109"/>
    </row>
    <row r="1170" spans="1:27" x14ac:dyDescent="0.25">
      <c r="A1170" s="109"/>
      <c r="B1170" s="109"/>
      <c r="C1170" s="109"/>
      <c r="D1170" s="109"/>
      <c r="E1170" s="109"/>
      <c r="F1170" s="109"/>
      <c r="G1170" s="109"/>
      <c r="H1170" s="109"/>
      <c r="I1170" s="109"/>
      <c r="J1170" s="109"/>
      <c r="K1170" s="109"/>
      <c r="L1170" s="109"/>
      <c r="M1170" s="109"/>
      <c r="N1170" s="109"/>
      <c r="O1170" s="109"/>
      <c r="P1170" s="109"/>
      <c r="Q1170" s="109"/>
      <c r="R1170" s="109"/>
      <c r="S1170" s="109"/>
      <c r="T1170" s="109"/>
      <c r="U1170" s="109"/>
      <c r="V1170" s="109"/>
      <c r="W1170" s="109"/>
      <c r="X1170" s="109"/>
      <c r="Y1170" s="109"/>
      <c r="Z1170" s="109"/>
      <c r="AA1170" s="109"/>
    </row>
    <row r="1171" spans="1:27" x14ac:dyDescent="0.25">
      <c r="A1171" s="109"/>
      <c r="B1171" s="109"/>
      <c r="C1171" s="109"/>
      <c r="D1171" s="109"/>
      <c r="E1171" s="109"/>
      <c r="F1171" s="109"/>
      <c r="G1171" s="109"/>
      <c r="H1171" s="109"/>
      <c r="I1171" s="109"/>
      <c r="J1171" s="109"/>
      <c r="K1171" s="109"/>
      <c r="L1171" s="109"/>
      <c r="M1171" s="109"/>
      <c r="N1171" s="109"/>
      <c r="O1171" s="109"/>
      <c r="P1171" s="109"/>
      <c r="Q1171" s="109"/>
      <c r="R1171" s="109"/>
      <c r="S1171" s="109"/>
      <c r="T1171" s="109"/>
      <c r="U1171" s="109"/>
      <c r="V1171" s="109"/>
      <c r="W1171" s="109"/>
      <c r="X1171" s="109"/>
      <c r="Y1171" s="109"/>
      <c r="Z1171" s="109"/>
      <c r="AA1171" s="109"/>
    </row>
    <row r="1172" spans="1:27" x14ac:dyDescent="0.25">
      <c r="A1172" s="109"/>
      <c r="B1172" s="109"/>
      <c r="C1172" s="109"/>
      <c r="D1172" s="109"/>
      <c r="E1172" s="109"/>
      <c r="F1172" s="109"/>
      <c r="G1172" s="109"/>
      <c r="H1172" s="109"/>
      <c r="I1172" s="109"/>
      <c r="J1172" s="109"/>
      <c r="K1172" s="109"/>
      <c r="L1172" s="109"/>
      <c r="M1172" s="109"/>
      <c r="N1172" s="109"/>
      <c r="O1172" s="109"/>
      <c r="P1172" s="109"/>
      <c r="Q1172" s="109"/>
      <c r="R1172" s="109"/>
      <c r="S1172" s="109"/>
      <c r="T1172" s="109"/>
      <c r="U1172" s="109"/>
      <c r="V1172" s="109"/>
      <c r="W1172" s="109"/>
      <c r="X1172" s="109"/>
      <c r="Y1172" s="109"/>
      <c r="Z1172" s="109"/>
      <c r="AA1172" s="109"/>
    </row>
    <row r="1173" spans="1:27" x14ac:dyDescent="0.25">
      <c r="A1173" s="109"/>
      <c r="B1173" s="109"/>
      <c r="C1173" s="109"/>
      <c r="D1173" s="109"/>
      <c r="E1173" s="109"/>
      <c r="F1173" s="109"/>
      <c r="G1173" s="109"/>
      <c r="H1173" s="109"/>
      <c r="I1173" s="109"/>
      <c r="J1173" s="109"/>
      <c r="K1173" s="109"/>
      <c r="L1173" s="109"/>
      <c r="M1173" s="109"/>
      <c r="N1173" s="109"/>
      <c r="O1173" s="109"/>
      <c r="P1173" s="109"/>
      <c r="Q1173" s="109"/>
      <c r="R1173" s="109"/>
      <c r="S1173" s="109"/>
      <c r="T1173" s="109"/>
      <c r="U1173" s="109"/>
      <c r="V1173" s="109"/>
      <c r="W1173" s="109"/>
      <c r="X1173" s="109"/>
      <c r="Y1173" s="109"/>
      <c r="Z1173" s="109"/>
      <c r="AA1173" s="109"/>
    </row>
    <row r="1174" spans="1:27" x14ac:dyDescent="0.25">
      <c r="A1174" s="109"/>
      <c r="B1174" s="109"/>
      <c r="C1174" s="109"/>
      <c r="D1174" s="109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  <c r="P1174" s="109"/>
      <c r="Q1174" s="109"/>
      <c r="R1174" s="109"/>
      <c r="S1174" s="109"/>
      <c r="T1174" s="109"/>
      <c r="U1174" s="109"/>
      <c r="V1174" s="109"/>
      <c r="W1174" s="109"/>
      <c r="X1174" s="109"/>
      <c r="Y1174" s="109"/>
      <c r="Z1174" s="109"/>
      <c r="AA1174" s="109"/>
    </row>
    <row r="1175" spans="1:27" x14ac:dyDescent="0.25">
      <c r="A1175" s="109"/>
      <c r="B1175" s="109"/>
      <c r="C1175" s="109"/>
      <c r="D1175" s="109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109"/>
      <c r="Z1175" s="109"/>
      <c r="AA1175" s="109"/>
    </row>
    <row r="1176" spans="1:27" x14ac:dyDescent="0.25">
      <c r="A1176" s="109"/>
      <c r="B1176" s="109"/>
      <c r="C1176" s="109"/>
      <c r="D1176" s="109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09"/>
      <c r="Q1176" s="109"/>
      <c r="R1176" s="109"/>
      <c r="S1176" s="109"/>
      <c r="T1176" s="109"/>
      <c r="U1176" s="109"/>
      <c r="V1176" s="109"/>
      <c r="W1176" s="109"/>
      <c r="X1176" s="109"/>
      <c r="Y1176" s="109"/>
      <c r="Z1176" s="109"/>
      <c r="AA1176" s="109"/>
    </row>
    <row r="1177" spans="1:27" x14ac:dyDescent="0.25">
      <c r="A1177" s="109"/>
      <c r="B1177" s="109"/>
      <c r="C1177" s="109"/>
      <c r="D1177" s="109"/>
      <c r="E1177" s="109"/>
      <c r="F1177" s="109"/>
      <c r="G1177" s="109"/>
      <c r="H1177" s="109"/>
      <c r="I1177" s="109"/>
      <c r="J1177" s="109"/>
      <c r="K1177" s="109"/>
      <c r="L1177" s="109"/>
      <c r="M1177" s="109"/>
      <c r="N1177" s="109"/>
      <c r="O1177" s="109"/>
      <c r="P1177" s="109"/>
      <c r="Q1177" s="109"/>
      <c r="R1177" s="109"/>
      <c r="S1177" s="109"/>
      <c r="T1177" s="109"/>
      <c r="U1177" s="109"/>
      <c r="V1177" s="109"/>
      <c r="W1177" s="109"/>
      <c r="X1177" s="109"/>
      <c r="Y1177" s="109"/>
      <c r="Z1177" s="109"/>
      <c r="AA1177" s="109"/>
    </row>
    <row r="1178" spans="1:27" x14ac:dyDescent="0.25">
      <c r="A1178" s="109"/>
      <c r="B1178" s="109"/>
      <c r="C1178" s="109"/>
      <c r="D1178" s="109"/>
      <c r="E1178" s="109"/>
      <c r="F1178" s="109"/>
      <c r="G1178" s="109"/>
      <c r="H1178" s="109"/>
      <c r="I1178" s="109"/>
      <c r="J1178" s="109"/>
      <c r="K1178" s="109"/>
      <c r="L1178" s="109"/>
      <c r="M1178" s="109"/>
      <c r="N1178" s="109"/>
      <c r="O1178" s="109"/>
      <c r="P1178" s="109"/>
      <c r="Q1178" s="109"/>
      <c r="R1178" s="109"/>
      <c r="S1178" s="109"/>
      <c r="T1178" s="109"/>
      <c r="U1178" s="109"/>
      <c r="V1178" s="109"/>
      <c r="W1178" s="109"/>
      <c r="X1178" s="109"/>
      <c r="Y1178" s="109"/>
      <c r="Z1178" s="109"/>
      <c r="AA1178" s="109"/>
    </row>
    <row r="1179" spans="1:27" x14ac:dyDescent="0.25">
      <c r="A1179" s="109"/>
      <c r="B1179" s="109"/>
      <c r="C1179" s="109"/>
      <c r="D1179" s="109"/>
      <c r="E1179" s="109"/>
      <c r="F1179" s="109"/>
      <c r="G1179" s="109"/>
      <c r="H1179" s="109"/>
      <c r="I1179" s="109"/>
      <c r="J1179" s="109"/>
      <c r="K1179" s="109"/>
      <c r="L1179" s="109"/>
      <c r="M1179" s="109"/>
      <c r="N1179" s="109"/>
      <c r="O1179" s="109"/>
      <c r="P1179" s="109"/>
      <c r="Q1179" s="109"/>
      <c r="R1179" s="109"/>
      <c r="S1179" s="109"/>
      <c r="T1179" s="109"/>
      <c r="U1179" s="109"/>
      <c r="V1179" s="109"/>
      <c r="W1179" s="109"/>
      <c r="X1179" s="109"/>
      <c r="Y1179" s="109"/>
      <c r="Z1179" s="109"/>
      <c r="AA1179" s="109"/>
    </row>
    <row r="1180" spans="1:27" x14ac:dyDescent="0.25">
      <c r="A1180" s="109"/>
      <c r="B1180" s="109"/>
      <c r="C1180" s="109"/>
      <c r="D1180" s="109"/>
      <c r="E1180" s="109"/>
      <c r="F1180" s="109"/>
      <c r="G1180" s="109"/>
      <c r="H1180" s="109"/>
      <c r="I1180" s="109"/>
      <c r="J1180" s="109"/>
      <c r="K1180" s="109"/>
      <c r="L1180" s="109"/>
      <c r="M1180" s="109"/>
      <c r="N1180" s="109"/>
      <c r="O1180" s="109"/>
      <c r="P1180" s="109"/>
      <c r="Q1180" s="109"/>
      <c r="R1180" s="109"/>
      <c r="S1180" s="109"/>
      <c r="T1180" s="109"/>
      <c r="U1180" s="109"/>
      <c r="V1180" s="109"/>
      <c r="W1180" s="109"/>
      <c r="X1180" s="109"/>
      <c r="Y1180" s="109"/>
      <c r="Z1180" s="109"/>
      <c r="AA1180" s="109"/>
    </row>
    <row r="1181" spans="1:27" x14ac:dyDescent="0.25">
      <c r="A1181" s="109"/>
      <c r="B1181" s="109"/>
      <c r="C1181" s="109"/>
      <c r="D1181" s="109"/>
      <c r="E1181" s="109"/>
      <c r="F1181" s="109"/>
      <c r="G1181" s="109"/>
      <c r="H1181" s="109"/>
      <c r="I1181" s="109"/>
      <c r="J1181" s="109"/>
      <c r="K1181" s="109"/>
      <c r="L1181" s="109"/>
      <c r="M1181" s="109"/>
      <c r="N1181" s="109"/>
      <c r="O1181" s="109"/>
      <c r="P1181" s="109"/>
      <c r="Q1181" s="109"/>
      <c r="R1181" s="109"/>
      <c r="S1181" s="109"/>
      <c r="T1181" s="109"/>
      <c r="U1181" s="109"/>
      <c r="V1181" s="109"/>
      <c r="W1181" s="109"/>
      <c r="X1181" s="109"/>
      <c r="Y1181" s="109"/>
      <c r="Z1181" s="109"/>
      <c r="AA1181" s="109"/>
    </row>
    <row r="1182" spans="1:27" x14ac:dyDescent="0.25">
      <c r="A1182" s="109"/>
      <c r="B1182" s="109"/>
      <c r="C1182" s="109"/>
      <c r="D1182" s="109"/>
      <c r="E1182" s="109"/>
      <c r="F1182" s="109"/>
      <c r="G1182" s="109"/>
      <c r="H1182" s="109"/>
      <c r="I1182" s="109"/>
      <c r="J1182" s="109"/>
      <c r="K1182" s="109"/>
      <c r="L1182" s="109"/>
      <c r="M1182" s="109"/>
      <c r="N1182" s="109"/>
      <c r="O1182" s="109"/>
      <c r="P1182" s="109"/>
      <c r="Q1182" s="109"/>
      <c r="R1182" s="109"/>
      <c r="S1182" s="109"/>
      <c r="T1182" s="109"/>
      <c r="U1182" s="109"/>
      <c r="V1182" s="109"/>
      <c r="W1182" s="109"/>
      <c r="X1182" s="109"/>
      <c r="Y1182" s="109"/>
      <c r="Z1182" s="109"/>
      <c r="AA1182" s="109"/>
    </row>
    <row r="1183" spans="1:27" x14ac:dyDescent="0.25">
      <c r="A1183" s="109"/>
      <c r="B1183" s="109"/>
      <c r="C1183" s="109"/>
      <c r="D1183" s="109"/>
      <c r="E1183" s="109"/>
      <c r="F1183" s="109"/>
      <c r="G1183" s="109"/>
      <c r="H1183" s="109"/>
      <c r="I1183" s="109"/>
      <c r="J1183" s="109"/>
      <c r="K1183" s="109"/>
      <c r="L1183" s="109"/>
      <c r="M1183" s="109"/>
      <c r="N1183" s="109"/>
      <c r="O1183" s="109"/>
      <c r="P1183" s="109"/>
      <c r="Q1183" s="109"/>
      <c r="R1183" s="109"/>
      <c r="S1183" s="109"/>
      <c r="T1183" s="109"/>
      <c r="U1183" s="109"/>
      <c r="V1183" s="109"/>
      <c r="W1183" s="109"/>
      <c r="X1183" s="109"/>
      <c r="Y1183" s="109"/>
      <c r="Z1183" s="109"/>
      <c r="AA1183" s="109"/>
    </row>
    <row r="1184" spans="1:27" x14ac:dyDescent="0.25">
      <c r="A1184" s="109"/>
      <c r="B1184" s="109"/>
      <c r="C1184" s="109"/>
      <c r="D1184" s="109"/>
      <c r="E1184" s="109"/>
      <c r="F1184" s="109"/>
      <c r="G1184" s="109"/>
      <c r="H1184" s="109"/>
      <c r="I1184" s="109"/>
      <c r="J1184" s="109"/>
      <c r="K1184" s="109"/>
      <c r="L1184" s="109"/>
      <c r="M1184" s="109"/>
      <c r="N1184" s="109"/>
      <c r="O1184" s="109"/>
      <c r="P1184" s="109"/>
      <c r="Q1184" s="109"/>
      <c r="R1184" s="109"/>
      <c r="S1184" s="109"/>
      <c r="T1184" s="109"/>
      <c r="U1184" s="109"/>
      <c r="V1184" s="109"/>
      <c r="W1184" s="109"/>
      <c r="X1184" s="109"/>
      <c r="Y1184" s="109"/>
      <c r="Z1184" s="109"/>
      <c r="AA1184" s="109"/>
    </row>
    <row r="1185" spans="1:27" x14ac:dyDescent="0.25">
      <c r="A1185" s="109"/>
      <c r="B1185" s="109"/>
      <c r="C1185" s="109"/>
      <c r="D1185" s="109"/>
      <c r="E1185" s="109"/>
      <c r="F1185" s="109"/>
      <c r="G1185" s="109"/>
      <c r="H1185" s="109"/>
      <c r="I1185" s="109"/>
      <c r="J1185" s="109"/>
      <c r="K1185" s="109"/>
      <c r="L1185" s="109"/>
      <c r="M1185" s="109"/>
      <c r="N1185" s="109"/>
      <c r="O1185" s="109"/>
      <c r="P1185" s="109"/>
      <c r="Q1185" s="109"/>
      <c r="R1185" s="109"/>
      <c r="S1185" s="109"/>
      <c r="T1185" s="109"/>
      <c r="U1185" s="109"/>
      <c r="V1185" s="109"/>
      <c r="W1185" s="109"/>
      <c r="X1185" s="109"/>
      <c r="Y1185" s="109"/>
      <c r="Z1185" s="109"/>
      <c r="AA1185" s="109"/>
    </row>
    <row r="1186" spans="1:27" x14ac:dyDescent="0.25">
      <c r="A1186" s="109"/>
      <c r="B1186" s="109"/>
      <c r="C1186" s="109"/>
      <c r="D1186" s="109"/>
      <c r="E1186" s="109"/>
      <c r="F1186" s="109"/>
      <c r="G1186" s="109"/>
      <c r="H1186" s="109"/>
      <c r="I1186" s="109"/>
      <c r="J1186" s="109"/>
      <c r="K1186" s="109"/>
      <c r="L1186" s="109"/>
      <c r="M1186" s="109"/>
      <c r="N1186" s="109"/>
      <c r="O1186" s="109"/>
      <c r="P1186" s="109"/>
      <c r="Q1186" s="109"/>
      <c r="R1186" s="109"/>
      <c r="S1186" s="109"/>
      <c r="T1186" s="109"/>
      <c r="U1186" s="109"/>
      <c r="V1186" s="109"/>
      <c r="W1186" s="109"/>
      <c r="X1186" s="109"/>
      <c r="Y1186" s="109"/>
      <c r="Z1186" s="109"/>
      <c r="AA1186" s="109"/>
    </row>
    <row r="1187" spans="1:27" x14ac:dyDescent="0.25">
      <c r="A1187" s="109"/>
      <c r="B1187" s="109"/>
      <c r="C1187" s="109"/>
      <c r="D1187" s="109"/>
      <c r="E1187" s="109"/>
      <c r="F1187" s="109"/>
      <c r="G1187" s="109"/>
      <c r="H1187" s="109"/>
      <c r="I1187" s="109"/>
      <c r="J1187" s="109"/>
      <c r="K1187" s="109"/>
      <c r="L1187" s="109"/>
      <c r="M1187" s="109"/>
      <c r="N1187" s="109"/>
      <c r="O1187" s="109"/>
      <c r="P1187" s="109"/>
      <c r="Q1187" s="109"/>
      <c r="R1187" s="109"/>
      <c r="S1187" s="109"/>
      <c r="T1187" s="109"/>
      <c r="U1187" s="109"/>
      <c r="V1187" s="109"/>
      <c r="W1187" s="109"/>
      <c r="X1187" s="109"/>
      <c r="Y1187" s="109"/>
      <c r="Z1187" s="109"/>
      <c r="AA1187" s="109"/>
    </row>
    <row r="1188" spans="1:27" x14ac:dyDescent="0.25">
      <c r="A1188" s="109"/>
      <c r="B1188" s="109"/>
      <c r="C1188" s="109"/>
      <c r="D1188" s="109"/>
      <c r="E1188" s="109"/>
      <c r="F1188" s="109"/>
      <c r="G1188" s="109"/>
      <c r="H1188" s="109"/>
      <c r="I1188" s="109"/>
      <c r="J1188" s="109"/>
      <c r="K1188" s="109"/>
      <c r="L1188" s="109"/>
      <c r="M1188" s="109"/>
      <c r="N1188" s="109"/>
      <c r="O1188" s="109"/>
      <c r="P1188" s="109"/>
      <c r="Q1188" s="109"/>
      <c r="R1188" s="109"/>
      <c r="S1188" s="109"/>
      <c r="T1188" s="109"/>
      <c r="U1188" s="109"/>
      <c r="V1188" s="109"/>
      <c r="W1188" s="109"/>
      <c r="X1188" s="109"/>
      <c r="Y1188" s="109"/>
      <c r="Z1188" s="109"/>
      <c r="AA1188" s="109"/>
    </row>
    <row r="1189" spans="1:27" x14ac:dyDescent="0.25">
      <c r="A1189" s="109"/>
      <c r="B1189" s="109"/>
      <c r="C1189" s="109"/>
      <c r="D1189" s="109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  <c r="O1189" s="109"/>
      <c r="P1189" s="109"/>
      <c r="Q1189" s="109"/>
      <c r="R1189" s="109"/>
      <c r="S1189" s="109"/>
      <c r="T1189" s="109"/>
      <c r="U1189" s="109"/>
      <c r="V1189" s="109"/>
      <c r="W1189" s="109"/>
      <c r="X1189" s="109"/>
      <c r="Y1189" s="109"/>
      <c r="Z1189" s="109"/>
      <c r="AA1189" s="109"/>
    </row>
    <row r="1190" spans="1:27" x14ac:dyDescent="0.25">
      <c r="A1190" s="109"/>
      <c r="B1190" s="109"/>
      <c r="C1190" s="109"/>
      <c r="D1190" s="109"/>
      <c r="E1190" s="109"/>
      <c r="F1190" s="109"/>
      <c r="G1190" s="109"/>
      <c r="H1190" s="109"/>
      <c r="I1190" s="109"/>
      <c r="J1190" s="109"/>
      <c r="K1190" s="109"/>
      <c r="L1190" s="109"/>
      <c r="M1190" s="109"/>
      <c r="N1190" s="109"/>
      <c r="O1190" s="109"/>
      <c r="P1190" s="109"/>
      <c r="Q1190" s="109"/>
      <c r="R1190" s="109"/>
      <c r="S1190" s="109"/>
      <c r="T1190" s="109"/>
      <c r="U1190" s="109"/>
      <c r="V1190" s="109"/>
      <c r="W1190" s="109"/>
      <c r="X1190" s="109"/>
      <c r="Y1190" s="109"/>
      <c r="Z1190" s="109"/>
      <c r="AA1190" s="109"/>
    </row>
    <row r="1191" spans="1:27" x14ac:dyDescent="0.25">
      <c r="A1191" s="109"/>
      <c r="B1191" s="109"/>
      <c r="C1191" s="109"/>
      <c r="D1191" s="109"/>
      <c r="E1191" s="109"/>
      <c r="F1191" s="109"/>
      <c r="G1191" s="109"/>
      <c r="H1191" s="109"/>
      <c r="I1191" s="109"/>
      <c r="J1191" s="109"/>
      <c r="K1191" s="109"/>
      <c r="L1191" s="109"/>
      <c r="M1191" s="109"/>
      <c r="N1191" s="109"/>
      <c r="O1191" s="109"/>
      <c r="P1191" s="109"/>
      <c r="Q1191" s="109"/>
      <c r="R1191" s="109"/>
      <c r="S1191" s="109"/>
      <c r="T1191" s="109"/>
      <c r="U1191" s="109"/>
      <c r="V1191" s="109"/>
      <c r="W1191" s="109"/>
      <c r="X1191" s="109"/>
      <c r="Y1191" s="109"/>
      <c r="Z1191" s="109"/>
      <c r="AA1191" s="109"/>
    </row>
    <row r="1192" spans="1:27" x14ac:dyDescent="0.25">
      <c r="A1192" s="109"/>
      <c r="B1192" s="109"/>
      <c r="C1192" s="109"/>
      <c r="D1192" s="109"/>
      <c r="E1192" s="109"/>
      <c r="F1192" s="109"/>
      <c r="G1192" s="109"/>
      <c r="H1192" s="109"/>
      <c r="I1192" s="109"/>
      <c r="J1192" s="109"/>
      <c r="K1192" s="109"/>
      <c r="L1192" s="109"/>
      <c r="M1192" s="109"/>
      <c r="N1192" s="109"/>
      <c r="O1192" s="109"/>
      <c r="P1192" s="109"/>
      <c r="Q1192" s="109"/>
      <c r="R1192" s="109"/>
      <c r="S1192" s="109"/>
      <c r="T1192" s="109"/>
      <c r="U1192" s="109"/>
      <c r="V1192" s="109"/>
      <c r="W1192" s="109"/>
      <c r="X1192" s="109"/>
      <c r="Y1192" s="109"/>
      <c r="Z1192" s="109"/>
      <c r="AA1192" s="109"/>
    </row>
    <row r="1193" spans="1:27" x14ac:dyDescent="0.25">
      <c r="A1193" s="109"/>
      <c r="B1193" s="109"/>
      <c r="C1193" s="109"/>
      <c r="D1193" s="109"/>
      <c r="E1193" s="109"/>
      <c r="F1193" s="109"/>
      <c r="G1193" s="109"/>
      <c r="H1193" s="109"/>
      <c r="I1193" s="109"/>
      <c r="J1193" s="109"/>
      <c r="K1193" s="109"/>
      <c r="L1193" s="109"/>
      <c r="M1193" s="109"/>
      <c r="N1193" s="109"/>
      <c r="O1193" s="109"/>
      <c r="P1193" s="109"/>
      <c r="Q1193" s="109"/>
      <c r="R1193" s="109"/>
      <c r="S1193" s="109"/>
      <c r="T1193" s="109"/>
      <c r="U1193" s="109"/>
      <c r="V1193" s="109"/>
      <c r="W1193" s="109"/>
      <c r="X1193" s="109"/>
      <c r="Y1193" s="109"/>
      <c r="Z1193" s="109"/>
      <c r="AA1193" s="109"/>
    </row>
    <row r="1194" spans="1:27" x14ac:dyDescent="0.25">
      <c r="A1194" s="109"/>
      <c r="B1194" s="109"/>
      <c r="C1194" s="109"/>
      <c r="D1194" s="109"/>
      <c r="E1194" s="109"/>
      <c r="F1194" s="109"/>
      <c r="G1194" s="109"/>
      <c r="H1194" s="109"/>
      <c r="I1194" s="109"/>
      <c r="J1194" s="109"/>
      <c r="K1194" s="109"/>
      <c r="L1194" s="109"/>
      <c r="M1194" s="109"/>
      <c r="N1194" s="109"/>
      <c r="O1194" s="109"/>
      <c r="P1194" s="109"/>
      <c r="Q1194" s="109"/>
      <c r="R1194" s="109"/>
      <c r="S1194" s="109"/>
      <c r="T1194" s="109"/>
      <c r="U1194" s="109"/>
      <c r="V1194" s="109"/>
      <c r="W1194" s="109"/>
      <c r="X1194" s="109"/>
      <c r="Y1194" s="109"/>
      <c r="Z1194" s="109"/>
      <c r="AA1194" s="109"/>
    </row>
    <row r="1195" spans="1:27" x14ac:dyDescent="0.25">
      <c r="A1195" s="109"/>
      <c r="B1195" s="109"/>
      <c r="C1195" s="109"/>
      <c r="D1195" s="109"/>
      <c r="E1195" s="109"/>
      <c r="F1195" s="109"/>
      <c r="G1195" s="109"/>
      <c r="H1195" s="109"/>
      <c r="I1195" s="109"/>
      <c r="J1195" s="109"/>
      <c r="K1195" s="109"/>
      <c r="L1195" s="109"/>
      <c r="M1195" s="109"/>
      <c r="N1195" s="109"/>
      <c r="O1195" s="109"/>
      <c r="P1195" s="109"/>
      <c r="Q1195" s="109"/>
      <c r="R1195" s="109"/>
      <c r="S1195" s="109"/>
      <c r="T1195" s="109"/>
      <c r="U1195" s="109"/>
      <c r="V1195" s="109"/>
      <c r="W1195" s="109"/>
      <c r="X1195" s="109"/>
      <c r="Y1195" s="109"/>
      <c r="Z1195" s="109"/>
      <c r="AA1195" s="109"/>
    </row>
    <row r="1196" spans="1:27" x14ac:dyDescent="0.25">
      <c r="A1196" s="109"/>
      <c r="B1196" s="109"/>
      <c r="C1196" s="109"/>
      <c r="D1196" s="109"/>
      <c r="E1196" s="109"/>
      <c r="F1196" s="109"/>
      <c r="G1196" s="109"/>
      <c r="H1196" s="109"/>
      <c r="I1196" s="109"/>
      <c r="J1196" s="109"/>
      <c r="K1196" s="109"/>
      <c r="L1196" s="109"/>
      <c r="M1196" s="109"/>
      <c r="N1196" s="109"/>
      <c r="O1196" s="109"/>
      <c r="P1196" s="109"/>
      <c r="Q1196" s="109"/>
      <c r="R1196" s="109"/>
      <c r="S1196" s="109"/>
      <c r="T1196" s="109"/>
      <c r="U1196" s="109"/>
      <c r="V1196" s="109"/>
      <c r="W1196" s="109"/>
      <c r="X1196" s="109"/>
      <c r="Y1196" s="109"/>
      <c r="Z1196" s="109"/>
      <c r="AA1196" s="109"/>
    </row>
    <row r="1197" spans="1:27" x14ac:dyDescent="0.25">
      <c r="A1197" s="109"/>
      <c r="B1197" s="109"/>
      <c r="C1197" s="109"/>
      <c r="D1197" s="109"/>
      <c r="E1197" s="109"/>
      <c r="F1197" s="109"/>
      <c r="G1197" s="109"/>
      <c r="H1197" s="109"/>
      <c r="I1197" s="109"/>
      <c r="J1197" s="109"/>
      <c r="K1197" s="109"/>
      <c r="L1197" s="109"/>
      <c r="M1197" s="109"/>
      <c r="N1197" s="109"/>
      <c r="O1197" s="109"/>
      <c r="P1197" s="109"/>
      <c r="Q1197" s="109"/>
      <c r="R1197" s="109"/>
      <c r="S1197" s="109"/>
      <c r="T1197" s="109"/>
      <c r="U1197" s="109"/>
      <c r="V1197" s="109"/>
      <c r="W1197" s="109"/>
      <c r="X1197" s="109"/>
      <c r="Y1197" s="109"/>
      <c r="Z1197" s="109"/>
      <c r="AA1197" s="109"/>
    </row>
    <row r="1198" spans="1:27" x14ac:dyDescent="0.25">
      <c r="A1198" s="109"/>
      <c r="B1198" s="109"/>
      <c r="C1198" s="109"/>
      <c r="D1198" s="109"/>
      <c r="E1198" s="109"/>
      <c r="F1198" s="109"/>
      <c r="G1198" s="109"/>
      <c r="H1198" s="109"/>
      <c r="I1198" s="109"/>
      <c r="J1198" s="109"/>
      <c r="K1198" s="109"/>
      <c r="L1198" s="109"/>
      <c r="M1198" s="109"/>
      <c r="N1198" s="109"/>
      <c r="O1198" s="109"/>
      <c r="P1198" s="109"/>
      <c r="Q1198" s="109"/>
      <c r="R1198" s="109"/>
      <c r="S1198" s="109"/>
      <c r="T1198" s="109"/>
      <c r="U1198" s="109"/>
      <c r="V1198" s="109"/>
      <c r="W1198" s="109"/>
      <c r="X1198" s="109"/>
      <c r="Y1198" s="109"/>
      <c r="Z1198" s="109"/>
      <c r="AA1198" s="109"/>
    </row>
    <row r="1199" spans="1:27" x14ac:dyDescent="0.25">
      <c r="A1199" s="109"/>
      <c r="B1199" s="109"/>
      <c r="C1199" s="109"/>
      <c r="D1199" s="109"/>
      <c r="E1199" s="109"/>
      <c r="F1199" s="109"/>
      <c r="G1199" s="109"/>
      <c r="H1199" s="109"/>
      <c r="I1199" s="109"/>
      <c r="J1199" s="109"/>
      <c r="K1199" s="109"/>
      <c r="L1199" s="109"/>
      <c r="M1199" s="109"/>
      <c r="N1199" s="109"/>
      <c r="O1199" s="109"/>
      <c r="P1199" s="109"/>
      <c r="Q1199" s="109"/>
      <c r="R1199" s="109"/>
      <c r="S1199" s="109"/>
      <c r="T1199" s="109"/>
      <c r="U1199" s="109"/>
      <c r="V1199" s="109"/>
      <c r="W1199" s="109"/>
      <c r="X1199" s="109"/>
      <c r="Y1199" s="109"/>
      <c r="Z1199" s="109"/>
      <c r="AA1199" s="109"/>
    </row>
    <row r="1200" spans="1:27" x14ac:dyDescent="0.25">
      <c r="A1200" s="109"/>
      <c r="B1200" s="109"/>
      <c r="C1200" s="109"/>
      <c r="D1200" s="109"/>
      <c r="E1200" s="109"/>
      <c r="F1200" s="109"/>
      <c r="G1200" s="109"/>
      <c r="H1200" s="109"/>
      <c r="I1200" s="109"/>
      <c r="J1200" s="109"/>
      <c r="K1200" s="109"/>
      <c r="L1200" s="109"/>
      <c r="M1200" s="109"/>
      <c r="N1200" s="109"/>
      <c r="O1200" s="109"/>
      <c r="P1200" s="109"/>
      <c r="Q1200" s="109"/>
      <c r="R1200" s="109"/>
      <c r="S1200" s="109"/>
      <c r="T1200" s="109"/>
      <c r="U1200" s="109"/>
      <c r="V1200" s="109"/>
      <c r="W1200" s="109"/>
      <c r="X1200" s="109"/>
      <c r="Y1200" s="109"/>
      <c r="Z1200" s="109"/>
      <c r="AA1200" s="109"/>
    </row>
    <row r="1201" spans="1:27" x14ac:dyDescent="0.25">
      <c r="A1201" s="109"/>
      <c r="B1201" s="109"/>
      <c r="C1201" s="109"/>
      <c r="D1201" s="109"/>
      <c r="E1201" s="109"/>
      <c r="F1201" s="109"/>
      <c r="G1201" s="109"/>
      <c r="H1201" s="109"/>
      <c r="I1201" s="109"/>
      <c r="J1201" s="109"/>
      <c r="K1201" s="109"/>
      <c r="L1201" s="109"/>
      <c r="M1201" s="109"/>
      <c r="N1201" s="109"/>
      <c r="O1201" s="109"/>
      <c r="P1201" s="109"/>
      <c r="Q1201" s="109"/>
      <c r="R1201" s="109"/>
      <c r="S1201" s="109"/>
      <c r="T1201" s="109"/>
      <c r="U1201" s="109"/>
      <c r="V1201" s="109"/>
      <c r="W1201" s="109"/>
      <c r="X1201" s="109"/>
      <c r="Y1201" s="109"/>
      <c r="Z1201" s="109"/>
      <c r="AA1201" s="109"/>
    </row>
    <row r="1202" spans="1:27" x14ac:dyDescent="0.25">
      <c r="A1202" s="109"/>
      <c r="B1202" s="109"/>
      <c r="C1202" s="109"/>
      <c r="D1202" s="109"/>
      <c r="E1202" s="109"/>
      <c r="F1202" s="109"/>
      <c r="G1202" s="109"/>
      <c r="H1202" s="109"/>
      <c r="I1202" s="109"/>
      <c r="J1202" s="109"/>
      <c r="K1202" s="109"/>
      <c r="L1202" s="109"/>
      <c r="M1202" s="109"/>
      <c r="N1202" s="109"/>
      <c r="O1202" s="109"/>
      <c r="P1202" s="109"/>
      <c r="Q1202" s="109"/>
      <c r="R1202" s="109"/>
      <c r="S1202" s="109"/>
      <c r="T1202" s="109"/>
      <c r="U1202" s="109"/>
      <c r="V1202" s="109"/>
      <c r="W1202" s="109"/>
      <c r="X1202" s="109"/>
      <c r="Y1202" s="109"/>
      <c r="Z1202" s="109"/>
      <c r="AA1202" s="109"/>
    </row>
    <row r="1203" spans="1:27" x14ac:dyDescent="0.25">
      <c r="A1203" s="109"/>
      <c r="B1203" s="109"/>
      <c r="C1203" s="109"/>
      <c r="D1203" s="109"/>
      <c r="E1203" s="109"/>
      <c r="F1203" s="109"/>
      <c r="G1203" s="109"/>
      <c r="H1203" s="109"/>
      <c r="I1203" s="109"/>
      <c r="J1203" s="109"/>
      <c r="K1203" s="109"/>
      <c r="L1203" s="109"/>
      <c r="M1203" s="109"/>
      <c r="N1203" s="109"/>
      <c r="O1203" s="109"/>
      <c r="P1203" s="109"/>
      <c r="Q1203" s="109"/>
      <c r="R1203" s="109"/>
      <c r="S1203" s="109"/>
      <c r="T1203" s="109"/>
      <c r="U1203" s="109"/>
      <c r="V1203" s="109"/>
      <c r="W1203" s="109"/>
      <c r="X1203" s="109"/>
      <c r="Y1203" s="109"/>
      <c r="Z1203" s="109"/>
      <c r="AA1203" s="109"/>
    </row>
    <row r="1204" spans="1:27" x14ac:dyDescent="0.25">
      <c r="A1204" s="109"/>
      <c r="B1204" s="109"/>
      <c r="C1204" s="109"/>
      <c r="D1204" s="109"/>
      <c r="E1204" s="109"/>
      <c r="F1204" s="109"/>
      <c r="G1204" s="109"/>
      <c r="H1204" s="109"/>
      <c r="I1204" s="109"/>
      <c r="J1204" s="109"/>
      <c r="K1204" s="109"/>
      <c r="L1204" s="109"/>
      <c r="M1204" s="109"/>
      <c r="N1204" s="109"/>
      <c r="O1204" s="109"/>
      <c r="P1204" s="109"/>
      <c r="Q1204" s="109"/>
      <c r="R1204" s="109"/>
      <c r="S1204" s="109"/>
      <c r="T1204" s="109"/>
      <c r="U1204" s="109"/>
      <c r="V1204" s="109"/>
      <c r="W1204" s="109"/>
      <c r="X1204" s="109"/>
      <c r="Y1204" s="109"/>
      <c r="Z1204" s="109"/>
      <c r="AA1204" s="109"/>
    </row>
    <row r="1205" spans="1:27" x14ac:dyDescent="0.25">
      <c r="A1205" s="109"/>
      <c r="B1205" s="109"/>
      <c r="C1205" s="109"/>
      <c r="D1205" s="109"/>
      <c r="E1205" s="109"/>
      <c r="F1205" s="109"/>
      <c r="G1205" s="109"/>
      <c r="H1205" s="109"/>
      <c r="I1205" s="109"/>
      <c r="J1205" s="109"/>
      <c r="K1205" s="109"/>
      <c r="L1205" s="109"/>
      <c r="M1205" s="109"/>
      <c r="N1205" s="109"/>
      <c r="O1205" s="109"/>
      <c r="P1205" s="109"/>
      <c r="Q1205" s="109"/>
      <c r="R1205" s="109"/>
      <c r="S1205" s="109"/>
      <c r="T1205" s="109"/>
      <c r="U1205" s="109"/>
      <c r="V1205" s="109"/>
      <c r="W1205" s="109"/>
      <c r="X1205" s="109"/>
      <c r="Y1205" s="109"/>
      <c r="Z1205" s="109"/>
      <c r="AA1205" s="109"/>
    </row>
    <row r="1206" spans="1:27" x14ac:dyDescent="0.25">
      <c r="A1206" s="109"/>
      <c r="B1206" s="109"/>
      <c r="C1206" s="109"/>
      <c r="D1206" s="109"/>
      <c r="E1206" s="109"/>
      <c r="F1206" s="109"/>
      <c r="G1206" s="109"/>
      <c r="H1206" s="109"/>
      <c r="I1206" s="109"/>
      <c r="J1206" s="109"/>
      <c r="K1206" s="109"/>
      <c r="L1206" s="109"/>
      <c r="M1206" s="109"/>
      <c r="N1206" s="109"/>
      <c r="O1206" s="109"/>
      <c r="P1206" s="109"/>
      <c r="Q1206" s="109"/>
      <c r="R1206" s="109"/>
      <c r="S1206" s="109"/>
      <c r="T1206" s="109"/>
      <c r="U1206" s="109"/>
      <c r="V1206" s="109"/>
      <c r="W1206" s="109"/>
      <c r="X1206" s="109"/>
      <c r="Y1206" s="109"/>
      <c r="Z1206" s="109"/>
      <c r="AA1206" s="109"/>
    </row>
    <row r="1207" spans="1:27" x14ac:dyDescent="0.25">
      <c r="A1207" s="109"/>
      <c r="B1207" s="109"/>
      <c r="C1207" s="109"/>
      <c r="D1207" s="109"/>
      <c r="E1207" s="109"/>
      <c r="F1207" s="109"/>
      <c r="G1207" s="109"/>
      <c r="H1207" s="109"/>
      <c r="I1207" s="109"/>
      <c r="J1207" s="109"/>
      <c r="K1207" s="109"/>
      <c r="L1207" s="109"/>
      <c r="M1207" s="109"/>
      <c r="N1207" s="109"/>
      <c r="O1207" s="109"/>
      <c r="P1207" s="109"/>
      <c r="Q1207" s="109"/>
      <c r="R1207" s="109"/>
      <c r="S1207" s="109"/>
      <c r="T1207" s="109"/>
      <c r="U1207" s="109"/>
      <c r="V1207" s="109"/>
      <c r="W1207" s="109"/>
      <c r="X1207" s="109"/>
      <c r="Y1207" s="109"/>
      <c r="Z1207" s="109"/>
      <c r="AA1207" s="109"/>
    </row>
    <row r="1208" spans="1:27" x14ac:dyDescent="0.25">
      <c r="A1208" s="109"/>
      <c r="B1208" s="109"/>
      <c r="C1208" s="109"/>
      <c r="D1208" s="109"/>
      <c r="E1208" s="109"/>
      <c r="F1208" s="109"/>
      <c r="G1208" s="109"/>
      <c r="H1208" s="109"/>
      <c r="I1208" s="109"/>
      <c r="J1208" s="109"/>
      <c r="K1208" s="109"/>
      <c r="L1208" s="109"/>
      <c r="M1208" s="109"/>
      <c r="N1208" s="109"/>
      <c r="O1208" s="109"/>
      <c r="P1208" s="109"/>
      <c r="Q1208" s="109"/>
      <c r="R1208" s="109"/>
      <c r="S1208" s="109"/>
      <c r="T1208" s="109"/>
      <c r="U1208" s="109"/>
      <c r="V1208" s="109"/>
      <c r="W1208" s="109"/>
      <c r="X1208" s="109"/>
      <c r="Y1208" s="109"/>
      <c r="Z1208" s="109"/>
      <c r="AA1208" s="109"/>
    </row>
    <row r="1209" spans="1:27" x14ac:dyDescent="0.25">
      <c r="A1209" s="109"/>
      <c r="B1209" s="109"/>
      <c r="C1209" s="109"/>
      <c r="D1209" s="109"/>
      <c r="E1209" s="109"/>
      <c r="F1209" s="109"/>
      <c r="G1209" s="109"/>
      <c r="H1209" s="109"/>
      <c r="I1209" s="109"/>
      <c r="J1209" s="109"/>
      <c r="K1209" s="109"/>
      <c r="L1209" s="109"/>
      <c r="M1209" s="109"/>
      <c r="N1209" s="109"/>
      <c r="O1209" s="109"/>
      <c r="P1209" s="109"/>
      <c r="Q1209" s="109"/>
      <c r="R1209" s="109"/>
      <c r="S1209" s="109"/>
      <c r="T1209" s="109"/>
      <c r="U1209" s="109"/>
      <c r="V1209" s="109"/>
      <c r="W1209" s="109"/>
      <c r="X1209" s="109"/>
      <c r="Y1209" s="109"/>
      <c r="Z1209" s="109"/>
      <c r="AA1209" s="109"/>
    </row>
    <row r="1210" spans="1:27" x14ac:dyDescent="0.25">
      <c r="A1210" s="109"/>
      <c r="B1210" s="109"/>
      <c r="C1210" s="109"/>
      <c r="D1210" s="109"/>
      <c r="E1210" s="109"/>
      <c r="F1210" s="109"/>
      <c r="G1210" s="109"/>
      <c r="H1210" s="109"/>
      <c r="I1210" s="109"/>
      <c r="J1210" s="109"/>
      <c r="K1210" s="109"/>
      <c r="L1210" s="109"/>
      <c r="M1210" s="109"/>
      <c r="N1210" s="109"/>
      <c r="O1210" s="109"/>
      <c r="P1210" s="109"/>
      <c r="Q1210" s="109"/>
      <c r="R1210" s="109"/>
      <c r="S1210" s="109"/>
      <c r="T1210" s="109"/>
      <c r="U1210" s="109"/>
      <c r="V1210" s="109"/>
      <c r="W1210" s="109"/>
      <c r="X1210" s="109"/>
      <c r="Y1210" s="109"/>
      <c r="Z1210" s="109"/>
      <c r="AA1210" s="109"/>
    </row>
    <row r="1211" spans="1:27" x14ac:dyDescent="0.25">
      <c r="A1211" s="109"/>
      <c r="B1211" s="109"/>
      <c r="C1211" s="109"/>
      <c r="D1211" s="109"/>
      <c r="E1211" s="109"/>
      <c r="F1211" s="109"/>
      <c r="G1211" s="109"/>
      <c r="H1211" s="109"/>
      <c r="I1211" s="109"/>
      <c r="J1211" s="109"/>
      <c r="K1211" s="109"/>
      <c r="L1211" s="109"/>
      <c r="M1211" s="109"/>
      <c r="N1211" s="109"/>
      <c r="O1211" s="109"/>
      <c r="P1211" s="109"/>
      <c r="Q1211" s="109"/>
      <c r="R1211" s="109"/>
      <c r="S1211" s="109"/>
      <c r="T1211" s="109"/>
      <c r="U1211" s="109"/>
      <c r="V1211" s="109"/>
      <c r="W1211" s="109"/>
      <c r="X1211" s="109"/>
      <c r="Y1211" s="109"/>
      <c r="Z1211" s="109"/>
      <c r="AA1211" s="109"/>
    </row>
    <row r="1212" spans="1:27" x14ac:dyDescent="0.25">
      <c r="A1212" s="109"/>
      <c r="B1212" s="109"/>
      <c r="C1212" s="109"/>
      <c r="D1212" s="109"/>
      <c r="E1212" s="109"/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  <c r="P1212" s="109"/>
      <c r="Q1212" s="109"/>
      <c r="R1212" s="109"/>
      <c r="S1212" s="109"/>
      <c r="T1212" s="109"/>
      <c r="U1212" s="109"/>
      <c r="V1212" s="109"/>
      <c r="W1212" s="109"/>
      <c r="X1212" s="109"/>
      <c r="Y1212" s="109"/>
      <c r="Z1212" s="109"/>
      <c r="AA1212" s="109"/>
    </row>
    <row r="1213" spans="1:27" x14ac:dyDescent="0.25">
      <c r="A1213" s="109"/>
      <c r="B1213" s="109"/>
      <c r="C1213" s="109"/>
      <c r="D1213" s="109"/>
      <c r="E1213" s="109"/>
      <c r="F1213" s="109"/>
      <c r="G1213" s="109"/>
      <c r="H1213" s="109"/>
      <c r="I1213" s="109"/>
      <c r="J1213" s="109"/>
      <c r="K1213" s="109"/>
      <c r="L1213" s="109"/>
      <c r="M1213" s="109"/>
      <c r="N1213" s="109"/>
      <c r="O1213" s="109"/>
      <c r="P1213" s="109"/>
      <c r="Q1213" s="109"/>
      <c r="R1213" s="109"/>
      <c r="S1213" s="109"/>
      <c r="T1213" s="109"/>
      <c r="U1213" s="109"/>
      <c r="V1213" s="109"/>
      <c r="W1213" s="109"/>
      <c r="X1213" s="109"/>
      <c r="Y1213" s="109"/>
      <c r="Z1213" s="109"/>
      <c r="AA1213" s="109"/>
    </row>
    <row r="1214" spans="1:27" x14ac:dyDescent="0.25">
      <c r="A1214" s="109"/>
      <c r="B1214" s="109"/>
      <c r="C1214" s="109"/>
      <c r="D1214" s="109"/>
      <c r="E1214" s="109"/>
      <c r="F1214" s="109"/>
      <c r="G1214" s="109"/>
      <c r="H1214" s="109"/>
      <c r="I1214" s="109"/>
      <c r="J1214" s="109"/>
      <c r="K1214" s="109"/>
      <c r="L1214" s="109"/>
      <c r="M1214" s="109"/>
      <c r="N1214" s="109"/>
      <c r="O1214" s="109"/>
      <c r="P1214" s="109"/>
      <c r="Q1214" s="109"/>
      <c r="R1214" s="109"/>
      <c r="S1214" s="109"/>
      <c r="T1214" s="109"/>
      <c r="U1214" s="109"/>
      <c r="V1214" s="109"/>
      <c r="W1214" s="109"/>
      <c r="X1214" s="109"/>
      <c r="Y1214" s="109"/>
      <c r="Z1214" s="109"/>
      <c r="AA1214" s="109"/>
    </row>
    <row r="1215" spans="1:27" x14ac:dyDescent="0.25">
      <c r="A1215" s="109"/>
      <c r="B1215" s="109"/>
      <c r="C1215" s="109"/>
      <c r="D1215" s="109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09"/>
      <c r="Q1215" s="109"/>
      <c r="R1215" s="109"/>
      <c r="S1215" s="109"/>
      <c r="T1215" s="109"/>
      <c r="U1215" s="109"/>
      <c r="V1215" s="109"/>
      <c r="W1215" s="109"/>
      <c r="X1215" s="109"/>
      <c r="Y1215" s="109"/>
      <c r="Z1215" s="109"/>
      <c r="AA1215" s="109"/>
    </row>
    <row r="1216" spans="1:27" x14ac:dyDescent="0.25">
      <c r="A1216" s="109"/>
      <c r="B1216" s="109"/>
      <c r="C1216" s="109"/>
      <c r="D1216" s="109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109"/>
      <c r="Z1216" s="109"/>
      <c r="AA1216" s="109"/>
    </row>
    <row r="1217" spans="1:27" x14ac:dyDescent="0.25">
      <c r="A1217" s="109"/>
      <c r="B1217" s="109"/>
      <c r="C1217" s="109"/>
      <c r="D1217" s="109"/>
      <c r="E1217" s="109"/>
      <c r="F1217" s="109"/>
      <c r="G1217" s="109"/>
      <c r="H1217" s="109"/>
      <c r="I1217" s="109"/>
      <c r="J1217" s="109"/>
      <c r="K1217" s="109"/>
      <c r="L1217" s="109"/>
      <c r="M1217" s="109"/>
      <c r="N1217" s="109"/>
      <c r="O1217" s="109"/>
      <c r="P1217" s="109"/>
      <c r="Q1217" s="109"/>
      <c r="R1217" s="109"/>
      <c r="S1217" s="109"/>
      <c r="T1217" s="109"/>
      <c r="U1217" s="109"/>
      <c r="V1217" s="109"/>
      <c r="W1217" s="109"/>
      <c r="X1217" s="109"/>
      <c r="Y1217" s="109"/>
      <c r="Z1217" s="109"/>
      <c r="AA1217" s="109"/>
    </row>
    <row r="1218" spans="1:27" x14ac:dyDescent="0.25">
      <c r="A1218" s="109"/>
      <c r="B1218" s="109"/>
      <c r="C1218" s="109"/>
      <c r="D1218" s="109"/>
      <c r="E1218" s="109"/>
      <c r="F1218" s="109"/>
      <c r="G1218" s="109"/>
      <c r="H1218" s="109"/>
      <c r="I1218" s="109"/>
      <c r="J1218" s="109"/>
      <c r="K1218" s="109"/>
      <c r="L1218" s="109"/>
      <c r="M1218" s="109"/>
      <c r="N1218" s="109"/>
      <c r="O1218" s="109"/>
      <c r="P1218" s="109"/>
      <c r="Q1218" s="109"/>
      <c r="R1218" s="109"/>
      <c r="S1218" s="109"/>
      <c r="T1218" s="109"/>
      <c r="U1218" s="109"/>
      <c r="V1218" s="109"/>
      <c r="W1218" s="109"/>
      <c r="X1218" s="109"/>
      <c r="Y1218" s="109"/>
      <c r="Z1218" s="109"/>
      <c r="AA1218" s="109"/>
    </row>
    <row r="1219" spans="1:27" x14ac:dyDescent="0.25">
      <c r="A1219" s="109"/>
      <c r="B1219" s="109"/>
      <c r="C1219" s="109"/>
      <c r="D1219" s="109"/>
      <c r="E1219" s="109"/>
      <c r="F1219" s="109"/>
      <c r="G1219" s="109"/>
      <c r="H1219" s="109"/>
      <c r="I1219" s="109"/>
      <c r="J1219" s="109"/>
      <c r="K1219" s="109"/>
      <c r="L1219" s="109"/>
      <c r="M1219" s="109"/>
      <c r="N1219" s="109"/>
      <c r="O1219" s="109"/>
      <c r="P1219" s="109"/>
      <c r="Q1219" s="109"/>
      <c r="R1219" s="109"/>
      <c r="S1219" s="109"/>
      <c r="T1219" s="109"/>
      <c r="U1219" s="109"/>
      <c r="V1219" s="109"/>
      <c r="W1219" s="109"/>
      <c r="X1219" s="109"/>
      <c r="Y1219" s="109"/>
      <c r="Z1219" s="109"/>
      <c r="AA1219" s="109"/>
    </row>
    <row r="1220" spans="1:27" x14ac:dyDescent="0.25">
      <c r="A1220" s="109"/>
      <c r="B1220" s="109"/>
      <c r="C1220" s="109"/>
      <c r="D1220" s="109"/>
      <c r="E1220" s="109"/>
      <c r="F1220" s="109"/>
      <c r="G1220" s="109"/>
      <c r="H1220" s="109"/>
      <c r="I1220" s="109"/>
      <c r="J1220" s="109"/>
      <c r="K1220" s="109"/>
      <c r="L1220" s="109"/>
      <c r="M1220" s="109"/>
      <c r="N1220" s="109"/>
      <c r="O1220" s="109"/>
      <c r="P1220" s="109"/>
      <c r="Q1220" s="109"/>
      <c r="R1220" s="109"/>
      <c r="S1220" s="109"/>
      <c r="T1220" s="109"/>
      <c r="U1220" s="109"/>
      <c r="V1220" s="109"/>
      <c r="W1220" s="109"/>
      <c r="X1220" s="109"/>
      <c r="Y1220" s="109"/>
      <c r="Z1220" s="109"/>
      <c r="AA1220" s="109"/>
    </row>
    <row r="1221" spans="1:27" x14ac:dyDescent="0.25">
      <c r="A1221" s="109"/>
      <c r="B1221" s="109"/>
      <c r="C1221" s="109"/>
      <c r="D1221" s="109"/>
      <c r="E1221" s="109"/>
      <c r="F1221" s="109"/>
      <c r="G1221" s="109"/>
      <c r="H1221" s="109"/>
      <c r="I1221" s="109"/>
      <c r="J1221" s="109"/>
      <c r="K1221" s="109"/>
      <c r="L1221" s="109"/>
      <c r="M1221" s="109"/>
      <c r="N1221" s="109"/>
      <c r="O1221" s="109"/>
      <c r="P1221" s="109"/>
      <c r="Q1221" s="109"/>
      <c r="R1221" s="109"/>
      <c r="S1221" s="109"/>
      <c r="T1221" s="109"/>
      <c r="U1221" s="109"/>
      <c r="V1221" s="109"/>
      <c r="W1221" s="109"/>
      <c r="X1221" s="109"/>
      <c r="Y1221" s="109"/>
      <c r="Z1221" s="109"/>
      <c r="AA1221" s="109"/>
    </row>
    <row r="1222" spans="1:27" x14ac:dyDescent="0.25">
      <c r="A1222" s="109"/>
      <c r="B1222" s="109"/>
      <c r="C1222" s="109"/>
      <c r="D1222" s="109"/>
      <c r="E1222" s="109"/>
      <c r="F1222" s="109"/>
      <c r="G1222" s="109"/>
      <c r="H1222" s="109"/>
      <c r="I1222" s="109"/>
      <c r="J1222" s="109"/>
      <c r="K1222" s="109"/>
      <c r="L1222" s="109"/>
      <c r="M1222" s="109"/>
      <c r="N1222" s="109"/>
      <c r="O1222" s="109"/>
      <c r="P1222" s="109"/>
      <c r="Q1222" s="109"/>
      <c r="R1222" s="109"/>
      <c r="S1222" s="109"/>
      <c r="T1222" s="109"/>
      <c r="U1222" s="109"/>
      <c r="V1222" s="109"/>
      <c r="W1222" s="109"/>
      <c r="X1222" s="109"/>
      <c r="Y1222" s="109"/>
      <c r="Z1222" s="109"/>
      <c r="AA1222" s="109"/>
    </row>
    <row r="1223" spans="1:27" x14ac:dyDescent="0.25">
      <c r="A1223" s="109"/>
      <c r="B1223" s="109"/>
      <c r="C1223" s="109"/>
      <c r="D1223" s="109"/>
      <c r="E1223" s="109"/>
      <c r="F1223" s="109"/>
      <c r="G1223" s="109"/>
      <c r="H1223" s="109"/>
      <c r="I1223" s="109"/>
      <c r="J1223" s="109"/>
      <c r="K1223" s="109"/>
      <c r="L1223" s="109"/>
      <c r="M1223" s="109"/>
      <c r="N1223" s="109"/>
      <c r="O1223" s="109"/>
      <c r="P1223" s="109"/>
      <c r="Q1223" s="109"/>
      <c r="R1223" s="109"/>
      <c r="S1223" s="109"/>
      <c r="T1223" s="109"/>
      <c r="U1223" s="109"/>
      <c r="V1223" s="109"/>
      <c r="W1223" s="109"/>
      <c r="X1223" s="109"/>
      <c r="Y1223" s="109"/>
      <c r="Z1223" s="109"/>
      <c r="AA1223" s="109"/>
    </row>
    <row r="1224" spans="1:27" x14ac:dyDescent="0.25">
      <c r="A1224" s="109"/>
      <c r="B1224" s="109"/>
      <c r="C1224" s="109"/>
      <c r="D1224" s="109"/>
      <c r="E1224" s="109"/>
      <c r="F1224" s="109"/>
      <c r="G1224" s="109"/>
      <c r="H1224" s="109"/>
      <c r="I1224" s="109"/>
      <c r="J1224" s="109"/>
      <c r="K1224" s="109"/>
      <c r="L1224" s="109"/>
      <c r="M1224" s="109"/>
      <c r="N1224" s="109"/>
      <c r="O1224" s="109"/>
      <c r="P1224" s="109"/>
      <c r="Q1224" s="109"/>
      <c r="R1224" s="109"/>
      <c r="S1224" s="109"/>
      <c r="T1224" s="109"/>
      <c r="U1224" s="109"/>
      <c r="V1224" s="109"/>
      <c r="W1224" s="109"/>
      <c r="X1224" s="109"/>
      <c r="Y1224" s="109"/>
      <c r="Z1224" s="109"/>
      <c r="AA1224" s="109"/>
    </row>
    <row r="1225" spans="1:27" x14ac:dyDescent="0.25">
      <c r="A1225" s="109"/>
      <c r="B1225" s="109"/>
      <c r="C1225" s="109"/>
      <c r="D1225" s="109"/>
      <c r="E1225" s="109"/>
      <c r="F1225" s="109"/>
      <c r="G1225" s="109"/>
      <c r="H1225" s="109"/>
      <c r="I1225" s="109"/>
      <c r="J1225" s="109"/>
      <c r="K1225" s="109"/>
      <c r="L1225" s="109"/>
      <c r="M1225" s="109"/>
      <c r="N1225" s="109"/>
      <c r="O1225" s="109"/>
      <c r="P1225" s="109"/>
      <c r="Q1225" s="109"/>
      <c r="R1225" s="109"/>
      <c r="S1225" s="109"/>
      <c r="T1225" s="109"/>
      <c r="U1225" s="109"/>
      <c r="V1225" s="109"/>
      <c r="W1225" s="109"/>
      <c r="X1225" s="109"/>
      <c r="Y1225" s="109"/>
      <c r="Z1225" s="109"/>
      <c r="AA1225" s="109"/>
    </row>
    <row r="1226" spans="1:27" x14ac:dyDescent="0.25">
      <c r="A1226" s="109"/>
      <c r="B1226" s="109"/>
      <c r="C1226" s="109"/>
      <c r="D1226" s="109"/>
      <c r="E1226" s="109"/>
      <c r="F1226" s="109"/>
      <c r="G1226" s="109"/>
      <c r="H1226" s="109"/>
      <c r="I1226" s="109"/>
      <c r="J1226" s="109"/>
      <c r="K1226" s="109"/>
      <c r="L1226" s="109"/>
      <c r="M1226" s="109"/>
      <c r="N1226" s="109"/>
      <c r="O1226" s="109"/>
      <c r="P1226" s="109"/>
      <c r="Q1226" s="109"/>
      <c r="R1226" s="109"/>
      <c r="S1226" s="109"/>
      <c r="T1226" s="109"/>
      <c r="U1226" s="109"/>
      <c r="V1226" s="109"/>
      <c r="W1226" s="109"/>
      <c r="X1226" s="109"/>
      <c r="Y1226" s="109"/>
      <c r="Z1226" s="109"/>
      <c r="AA1226" s="109"/>
    </row>
    <row r="1227" spans="1:27" x14ac:dyDescent="0.25">
      <c r="A1227" s="109"/>
      <c r="B1227" s="109"/>
      <c r="C1227" s="109"/>
      <c r="D1227" s="109"/>
      <c r="E1227" s="109"/>
      <c r="F1227" s="109"/>
      <c r="G1227" s="109"/>
      <c r="H1227" s="109"/>
      <c r="I1227" s="109"/>
      <c r="J1227" s="109"/>
      <c r="K1227" s="109"/>
      <c r="L1227" s="109"/>
      <c r="M1227" s="109"/>
      <c r="N1227" s="109"/>
      <c r="O1227" s="109"/>
      <c r="P1227" s="109"/>
      <c r="Q1227" s="109"/>
      <c r="R1227" s="109"/>
      <c r="S1227" s="109"/>
      <c r="T1227" s="109"/>
      <c r="U1227" s="109"/>
      <c r="V1227" s="109"/>
      <c r="W1227" s="109"/>
      <c r="X1227" s="109"/>
      <c r="Y1227" s="109"/>
      <c r="Z1227" s="109"/>
      <c r="AA1227" s="109"/>
    </row>
    <row r="1228" spans="1:27" x14ac:dyDescent="0.25">
      <c r="A1228" s="109"/>
      <c r="B1228" s="109"/>
      <c r="C1228" s="109"/>
      <c r="D1228" s="109"/>
      <c r="E1228" s="109"/>
      <c r="F1228" s="109"/>
      <c r="G1228" s="109"/>
      <c r="H1228" s="109"/>
      <c r="I1228" s="109"/>
      <c r="J1228" s="109"/>
      <c r="K1228" s="109"/>
      <c r="L1228" s="109"/>
      <c r="M1228" s="109"/>
      <c r="N1228" s="109"/>
      <c r="O1228" s="109"/>
      <c r="P1228" s="109"/>
      <c r="Q1228" s="109"/>
      <c r="R1228" s="109"/>
      <c r="S1228" s="109"/>
      <c r="T1228" s="109"/>
      <c r="U1228" s="109"/>
      <c r="V1228" s="109"/>
      <c r="W1228" s="109"/>
      <c r="X1228" s="109"/>
      <c r="Y1228" s="109"/>
      <c r="Z1228" s="109"/>
      <c r="AA1228" s="109"/>
    </row>
    <row r="1229" spans="1:27" x14ac:dyDescent="0.25">
      <c r="A1229" s="109"/>
      <c r="B1229" s="109"/>
      <c r="C1229" s="109"/>
      <c r="D1229" s="109"/>
      <c r="E1229" s="109"/>
      <c r="F1229" s="109"/>
      <c r="G1229" s="109"/>
      <c r="H1229" s="109"/>
      <c r="I1229" s="109"/>
      <c r="J1229" s="109"/>
      <c r="K1229" s="109"/>
      <c r="L1229" s="109"/>
      <c r="M1229" s="109"/>
      <c r="N1229" s="109"/>
      <c r="O1229" s="109"/>
      <c r="P1229" s="109"/>
      <c r="Q1229" s="109"/>
      <c r="R1229" s="109"/>
      <c r="S1229" s="109"/>
      <c r="T1229" s="109"/>
      <c r="U1229" s="109"/>
      <c r="V1229" s="109"/>
      <c r="W1229" s="109"/>
      <c r="X1229" s="109"/>
      <c r="Y1229" s="109"/>
      <c r="Z1229" s="109"/>
      <c r="AA1229" s="109"/>
    </row>
    <row r="1230" spans="1:27" x14ac:dyDescent="0.25">
      <c r="A1230" s="109"/>
      <c r="B1230" s="109"/>
      <c r="C1230" s="109"/>
      <c r="D1230" s="109"/>
      <c r="E1230" s="109"/>
      <c r="F1230" s="109"/>
      <c r="G1230" s="109"/>
      <c r="H1230" s="109"/>
      <c r="I1230" s="109"/>
      <c r="J1230" s="109"/>
      <c r="K1230" s="109"/>
      <c r="L1230" s="109"/>
      <c r="M1230" s="109"/>
      <c r="N1230" s="109"/>
      <c r="O1230" s="109"/>
      <c r="P1230" s="109"/>
      <c r="Q1230" s="109"/>
      <c r="R1230" s="109"/>
      <c r="S1230" s="109"/>
      <c r="T1230" s="109"/>
      <c r="U1230" s="109"/>
      <c r="V1230" s="109"/>
      <c r="W1230" s="109"/>
      <c r="X1230" s="109"/>
      <c r="Y1230" s="109"/>
      <c r="Z1230" s="109"/>
      <c r="AA1230" s="109"/>
    </row>
    <row r="1231" spans="1:27" x14ac:dyDescent="0.25">
      <c r="A1231" s="109"/>
      <c r="B1231" s="109"/>
      <c r="C1231" s="109"/>
      <c r="D1231" s="109"/>
      <c r="E1231" s="109"/>
      <c r="F1231" s="109"/>
      <c r="G1231" s="109"/>
      <c r="H1231" s="109"/>
      <c r="I1231" s="109"/>
      <c r="J1231" s="109"/>
      <c r="K1231" s="109"/>
      <c r="L1231" s="109"/>
      <c r="M1231" s="109"/>
      <c r="N1231" s="109"/>
      <c r="O1231" s="109"/>
      <c r="P1231" s="109"/>
      <c r="Q1231" s="109"/>
      <c r="R1231" s="109"/>
      <c r="S1231" s="109"/>
      <c r="T1231" s="109"/>
      <c r="U1231" s="109"/>
      <c r="V1231" s="109"/>
      <c r="W1231" s="109"/>
      <c r="X1231" s="109"/>
      <c r="Y1231" s="109"/>
      <c r="Z1231" s="109"/>
      <c r="AA1231" s="109"/>
    </row>
    <row r="1232" spans="1:27" x14ac:dyDescent="0.25">
      <c r="A1232" s="109"/>
      <c r="B1232" s="109"/>
      <c r="C1232" s="109"/>
      <c r="D1232" s="109"/>
      <c r="E1232" s="109"/>
      <c r="F1232" s="109"/>
      <c r="G1232" s="109"/>
      <c r="H1232" s="109"/>
      <c r="I1232" s="109"/>
      <c r="J1232" s="109"/>
      <c r="K1232" s="109"/>
      <c r="L1232" s="109"/>
      <c r="M1232" s="109"/>
      <c r="N1232" s="109"/>
      <c r="O1232" s="109"/>
      <c r="P1232" s="109"/>
      <c r="Q1232" s="109"/>
      <c r="R1232" s="109"/>
      <c r="S1232" s="109"/>
      <c r="T1232" s="109"/>
      <c r="U1232" s="109"/>
      <c r="V1232" s="109"/>
      <c r="W1232" s="109"/>
      <c r="X1232" s="109"/>
      <c r="Y1232" s="109"/>
      <c r="Z1232" s="109"/>
      <c r="AA1232" s="109"/>
    </row>
    <row r="1233" spans="1:27" x14ac:dyDescent="0.25">
      <c r="A1233" s="109"/>
      <c r="B1233" s="109"/>
      <c r="C1233" s="109"/>
      <c r="D1233" s="109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  <c r="O1233" s="109"/>
      <c r="P1233" s="109"/>
      <c r="Q1233" s="109"/>
      <c r="R1233" s="109"/>
      <c r="S1233" s="109"/>
      <c r="T1233" s="109"/>
      <c r="U1233" s="109"/>
      <c r="V1233" s="109"/>
      <c r="W1233" s="109"/>
      <c r="X1233" s="109"/>
      <c r="Y1233" s="109"/>
      <c r="Z1233" s="109"/>
      <c r="AA1233" s="109"/>
    </row>
    <row r="1234" spans="1:27" x14ac:dyDescent="0.25">
      <c r="A1234" s="109"/>
      <c r="B1234" s="109"/>
      <c r="C1234" s="109"/>
      <c r="D1234" s="109"/>
      <c r="E1234" s="109"/>
      <c r="F1234" s="109"/>
      <c r="G1234" s="109"/>
      <c r="H1234" s="109"/>
      <c r="I1234" s="109"/>
      <c r="J1234" s="109"/>
      <c r="K1234" s="109"/>
      <c r="L1234" s="109"/>
      <c r="M1234" s="109"/>
      <c r="N1234" s="109"/>
      <c r="O1234" s="109"/>
      <c r="P1234" s="109"/>
      <c r="Q1234" s="109"/>
      <c r="R1234" s="109"/>
      <c r="S1234" s="109"/>
      <c r="T1234" s="109"/>
      <c r="U1234" s="109"/>
      <c r="V1234" s="109"/>
      <c r="W1234" s="109"/>
      <c r="X1234" s="109"/>
      <c r="Y1234" s="109"/>
      <c r="Z1234" s="109"/>
      <c r="AA1234" s="109"/>
    </row>
    <row r="1235" spans="1:27" x14ac:dyDescent="0.25">
      <c r="A1235" s="109"/>
      <c r="B1235" s="109"/>
      <c r="C1235" s="109"/>
      <c r="D1235" s="109"/>
      <c r="E1235" s="109"/>
      <c r="F1235" s="109"/>
      <c r="G1235" s="109"/>
      <c r="H1235" s="109"/>
      <c r="I1235" s="109"/>
      <c r="J1235" s="109"/>
      <c r="K1235" s="109"/>
      <c r="L1235" s="109"/>
      <c r="M1235" s="109"/>
      <c r="N1235" s="109"/>
      <c r="O1235" s="109"/>
      <c r="P1235" s="109"/>
      <c r="Q1235" s="109"/>
      <c r="R1235" s="109"/>
      <c r="S1235" s="109"/>
      <c r="T1235" s="109"/>
      <c r="U1235" s="109"/>
      <c r="V1235" s="109"/>
      <c r="W1235" s="109"/>
      <c r="X1235" s="109"/>
      <c r="Y1235" s="109"/>
      <c r="Z1235" s="109"/>
      <c r="AA1235" s="109"/>
    </row>
    <row r="1236" spans="1:27" x14ac:dyDescent="0.25">
      <c r="A1236" s="109"/>
      <c r="B1236" s="109"/>
      <c r="C1236" s="109"/>
      <c r="D1236" s="109"/>
      <c r="E1236" s="109"/>
      <c r="F1236" s="109"/>
      <c r="G1236" s="109"/>
      <c r="H1236" s="109"/>
      <c r="I1236" s="109"/>
      <c r="J1236" s="109"/>
      <c r="K1236" s="109"/>
      <c r="L1236" s="109"/>
      <c r="M1236" s="109"/>
      <c r="N1236" s="109"/>
      <c r="O1236" s="109"/>
      <c r="P1236" s="109"/>
      <c r="Q1236" s="109"/>
      <c r="R1236" s="109"/>
      <c r="S1236" s="109"/>
      <c r="T1236" s="109"/>
      <c r="U1236" s="109"/>
      <c r="V1236" s="109"/>
      <c r="W1236" s="109"/>
      <c r="X1236" s="109"/>
      <c r="Y1236" s="109"/>
      <c r="Z1236" s="109"/>
      <c r="AA1236" s="109"/>
    </row>
    <row r="1237" spans="1:27" x14ac:dyDescent="0.25">
      <c r="A1237" s="109"/>
      <c r="B1237" s="109"/>
      <c r="C1237" s="109"/>
      <c r="D1237" s="109"/>
      <c r="E1237" s="109"/>
      <c r="F1237" s="109"/>
      <c r="G1237" s="109"/>
      <c r="H1237" s="109"/>
      <c r="I1237" s="109"/>
      <c r="J1237" s="109"/>
      <c r="K1237" s="109"/>
      <c r="L1237" s="109"/>
      <c r="M1237" s="109"/>
      <c r="N1237" s="109"/>
      <c r="O1237" s="109"/>
      <c r="P1237" s="109"/>
      <c r="Q1237" s="109"/>
      <c r="R1237" s="109"/>
      <c r="S1237" s="109"/>
      <c r="T1237" s="109"/>
      <c r="U1237" s="109"/>
      <c r="V1237" s="109"/>
      <c r="W1237" s="109"/>
      <c r="X1237" s="109"/>
      <c r="Y1237" s="109"/>
      <c r="Z1237" s="109"/>
      <c r="AA1237" s="109"/>
    </row>
    <row r="1238" spans="1:27" x14ac:dyDescent="0.25">
      <c r="A1238" s="109"/>
      <c r="B1238" s="109"/>
      <c r="C1238" s="109"/>
      <c r="D1238" s="109"/>
      <c r="E1238" s="109"/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109"/>
    </row>
    <row r="1239" spans="1:27" x14ac:dyDescent="0.25">
      <c r="A1239" s="109"/>
      <c r="B1239" s="109"/>
      <c r="C1239" s="109"/>
      <c r="D1239" s="109"/>
      <c r="E1239" s="109"/>
      <c r="F1239" s="109"/>
      <c r="G1239" s="109"/>
      <c r="H1239" s="109"/>
      <c r="I1239" s="109"/>
      <c r="J1239" s="109"/>
      <c r="K1239" s="109"/>
      <c r="L1239" s="109"/>
      <c r="M1239" s="109"/>
      <c r="N1239" s="109"/>
      <c r="O1239" s="109"/>
      <c r="P1239" s="109"/>
      <c r="Q1239" s="109"/>
      <c r="R1239" s="109"/>
      <c r="S1239" s="109"/>
      <c r="T1239" s="109"/>
      <c r="U1239" s="109"/>
      <c r="V1239" s="109"/>
      <c r="W1239" s="109"/>
      <c r="X1239" s="109"/>
      <c r="Y1239" s="109"/>
      <c r="Z1239" s="109"/>
      <c r="AA1239" s="109"/>
    </row>
    <row r="1240" spans="1:27" x14ac:dyDescent="0.25">
      <c r="A1240" s="109"/>
      <c r="B1240" s="109"/>
      <c r="C1240" s="109"/>
      <c r="D1240" s="109"/>
      <c r="E1240" s="109"/>
      <c r="F1240" s="109"/>
      <c r="G1240" s="109"/>
      <c r="H1240" s="109"/>
      <c r="I1240" s="109"/>
      <c r="J1240" s="109"/>
      <c r="K1240" s="109"/>
      <c r="L1240" s="109"/>
      <c r="M1240" s="109"/>
      <c r="N1240" s="109"/>
      <c r="O1240" s="109"/>
      <c r="P1240" s="109"/>
      <c r="Q1240" s="109"/>
      <c r="R1240" s="109"/>
      <c r="S1240" s="109"/>
      <c r="T1240" s="109"/>
      <c r="U1240" s="109"/>
      <c r="V1240" s="109"/>
      <c r="W1240" s="109"/>
      <c r="X1240" s="109"/>
      <c r="Y1240" s="109"/>
      <c r="Z1240" s="109"/>
      <c r="AA1240" s="109"/>
    </row>
    <row r="1241" spans="1:27" x14ac:dyDescent="0.25">
      <c r="A1241" s="109"/>
      <c r="B1241" s="109"/>
      <c r="C1241" s="109"/>
      <c r="D1241" s="109"/>
      <c r="E1241" s="109"/>
      <c r="F1241" s="109"/>
      <c r="G1241" s="109"/>
      <c r="H1241" s="109"/>
      <c r="I1241" s="109"/>
      <c r="J1241" s="109"/>
      <c r="K1241" s="109"/>
      <c r="L1241" s="109"/>
      <c r="M1241" s="109"/>
      <c r="N1241" s="109"/>
      <c r="O1241" s="109"/>
      <c r="P1241" s="109"/>
      <c r="Q1241" s="109"/>
      <c r="R1241" s="109"/>
      <c r="S1241" s="109"/>
      <c r="T1241" s="109"/>
      <c r="U1241" s="109"/>
      <c r="V1241" s="109"/>
      <c r="W1241" s="109"/>
      <c r="X1241" s="109"/>
      <c r="Y1241" s="109"/>
      <c r="Z1241" s="109"/>
      <c r="AA1241" s="109"/>
    </row>
    <row r="1242" spans="1:27" x14ac:dyDescent="0.25">
      <c r="A1242" s="109"/>
      <c r="B1242" s="109"/>
      <c r="C1242" s="109"/>
      <c r="D1242" s="109"/>
      <c r="E1242" s="109"/>
      <c r="F1242" s="109"/>
      <c r="G1242" s="109"/>
      <c r="H1242" s="109"/>
      <c r="I1242" s="109"/>
      <c r="J1242" s="109"/>
      <c r="K1242" s="109"/>
      <c r="L1242" s="109"/>
      <c r="M1242" s="109"/>
      <c r="N1242" s="109"/>
      <c r="O1242" s="109"/>
      <c r="P1242" s="109"/>
      <c r="Q1242" s="109"/>
      <c r="R1242" s="109"/>
      <c r="S1242" s="109"/>
      <c r="T1242" s="109"/>
      <c r="U1242" s="109"/>
      <c r="V1242" s="109"/>
      <c r="W1242" s="109"/>
      <c r="X1242" s="109"/>
      <c r="Y1242" s="109"/>
      <c r="Z1242" s="109"/>
      <c r="AA1242" s="109"/>
    </row>
    <row r="1243" spans="1:27" x14ac:dyDescent="0.25">
      <c r="A1243" s="109"/>
      <c r="B1243" s="109"/>
      <c r="C1243" s="109"/>
      <c r="D1243" s="109"/>
      <c r="E1243" s="109"/>
      <c r="F1243" s="109"/>
      <c r="G1243" s="109"/>
      <c r="H1243" s="109"/>
      <c r="I1243" s="109"/>
      <c r="J1243" s="109"/>
      <c r="K1243" s="109"/>
      <c r="L1243" s="109"/>
      <c r="M1243" s="109"/>
      <c r="N1243" s="109"/>
      <c r="O1243" s="109"/>
      <c r="P1243" s="109"/>
      <c r="Q1243" s="109"/>
      <c r="R1243" s="109"/>
      <c r="S1243" s="109"/>
      <c r="T1243" s="109"/>
      <c r="U1243" s="109"/>
      <c r="V1243" s="109"/>
      <c r="W1243" s="109"/>
      <c r="X1243" s="109"/>
      <c r="Y1243" s="109"/>
      <c r="Z1243" s="109"/>
      <c r="AA1243" s="109"/>
    </row>
    <row r="1244" spans="1:27" x14ac:dyDescent="0.25">
      <c r="A1244" s="109"/>
      <c r="B1244" s="109"/>
      <c r="C1244" s="109"/>
      <c r="D1244" s="109"/>
      <c r="E1244" s="109"/>
      <c r="F1244" s="109"/>
      <c r="G1244" s="109"/>
      <c r="H1244" s="109"/>
      <c r="I1244" s="109"/>
      <c r="J1244" s="109"/>
      <c r="K1244" s="109"/>
      <c r="L1244" s="109"/>
      <c r="M1244" s="109"/>
      <c r="N1244" s="109"/>
      <c r="O1244" s="109"/>
      <c r="P1244" s="109"/>
      <c r="Q1244" s="109"/>
      <c r="R1244" s="109"/>
      <c r="S1244" s="109"/>
      <c r="T1244" s="109"/>
      <c r="U1244" s="109"/>
      <c r="V1244" s="109"/>
      <c r="W1244" s="109"/>
      <c r="X1244" s="109"/>
      <c r="Y1244" s="109"/>
      <c r="Z1244" s="109"/>
      <c r="AA1244" s="109"/>
    </row>
    <row r="1245" spans="1:27" x14ac:dyDescent="0.25">
      <c r="A1245" s="109"/>
      <c r="B1245" s="109"/>
      <c r="C1245" s="109"/>
      <c r="D1245" s="109"/>
      <c r="E1245" s="109"/>
      <c r="F1245" s="109"/>
      <c r="G1245" s="109"/>
      <c r="H1245" s="109"/>
      <c r="I1245" s="109"/>
      <c r="J1245" s="109"/>
      <c r="K1245" s="109"/>
      <c r="L1245" s="109"/>
      <c r="M1245" s="109"/>
      <c r="N1245" s="109"/>
      <c r="O1245" s="109"/>
      <c r="P1245" s="109"/>
      <c r="Q1245" s="109"/>
      <c r="R1245" s="109"/>
      <c r="S1245" s="109"/>
      <c r="T1245" s="109"/>
      <c r="U1245" s="109"/>
      <c r="V1245" s="109"/>
      <c r="W1245" s="109"/>
      <c r="X1245" s="109"/>
      <c r="Y1245" s="109"/>
      <c r="Z1245" s="109"/>
      <c r="AA1245" s="109"/>
    </row>
    <row r="1246" spans="1:27" x14ac:dyDescent="0.25">
      <c r="A1246" s="109"/>
      <c r="B1246" s="109"/>
      <c r="C1246" s="109"/>
      <c r="D1246" s="109"/>
      <c r="E1246" s="109"/>
      <c r="F1246" s="109"/>
      <c r="G1246" s="109"/>
      <c r="H1246" s="109"/>
      <c r="I1246" s="109"/>
      <c r="J1246" s="109"/>
      <c r="K1246" s="109"/>
      <c r="L1246" s="109"/>
      <c r="M1246" s="109"/>
      <c r="N1246" s="109"/>
      <c r="O1246" s="109"/>
      <c r="P1246" s="109"/>
      <c r="Q1246" s="109"/>
      <c r="R1246" s="109"/>
      <c r="S1246" s="109"/>
      <c r="T1246" s="109"/>
      <c r="U1246" s="109"/>
      <c r="V1246" s="109"/>
      <c r="W1246" s="109"/>
      <c r="X1246" s="109"/>
      <c r="Y1246" s="109"/>
      <c r="Z1246" s="109"/>
      <c r="AA1246" s="109"/>
    </row>
    <row r="1247" spans="1:27" x14ac:dyDescent="0.25">
      <c r="A1247" s="109"/>
      <c r="B1247" s="109"/>
      <c r="C1247" s="109"/>
      <c r="D1247" s="109"/>
      <c r="E1247" s="109"/>
      <c r="F1247" s="109"/>
      <c r="G1247" s="109"/>
      <c r="H1247" s="109"/>
      <c r="I1247" s="109"/>
      <c r="J1247" s="109"/>
      <c r="K1247" s="109"/>
      <c r="L1247" s="109"/>
      <c r="M1247" s="109"/>
      <c r="N1247" s="109"/>
      <c r="O1247" s="109"/>
      <c r="P1247" s="109"/>
      <c r="Q1247" s="109"/>
      <c r="R1247" s="109"/>
      <c r="S1247" s="109"/>
      <c r="T1247" s="109"/>
      <c r="U1247" s="109"/>
      <c r="V1247" s="109"/>
      <c r="W1247" s="109"/>
      <c r="X1247" s="109"/>
      <c r="Y1247" s="109"/>
      <c r="Z1247" s="109"/>
      <c r="AA1247" s="109"/>
    </row>
    <row r="1248" spans="1:27" x14ac:dyDescent="0.25">
      <c r="A1248" s="109"/>
      <c r="B1248" s="109"/>
      <c r="C1248" s="109"/>
      <c r="D1248" s="109"/>
      <c r="E1248" s="109"/>
      <c r="F1248" s="109"/>
      <c r="G1248" s="109"/>
      <c r="H1248" s="109"/>
      <c r="I1248" s="109"/>
      <c r="J1248" s="109"/>
      <c r="K1248" s="109"/>
      <c r="L1248" s="109"/>
      <c r="M1248" s="109"/>
      <c r="N1248" s="109"/>
      <c r="O1248" s="109"/>
      <c r="P1248" s="109"/>
      <c r="Q1248" s="109"/>
      <c r="R1248" s="109"/>
      <c r="S1248" s="109"/>
      <c r="T1248" s="109"/>
      <c r="U1248" s="109"/>
      <c r="V1248" s="109"/>
      <c r="W1248" s="109"/>
      <c r="X1248" s="109"/>
      <c r="Y1248" s="109"/>
      <c r="Z1248" s="109"/>
      <c r="AA1248" s="109"/>
    </row>
    <row r="1249" spans="1:27" x14ac:dyDescent="0.25">
      <c r="A1249" s="109"/>
      <c r="B1249" s="109"/>
      <c r="C1249" s="109"/>
      <c r="D1249" s="109"/>
      <c r="E1249" s="109"/>
      <c r="F1249" s="109"/>
      <c r="G1249" s="109"/>
      <c r="H1249" s="109"/>
      <c r="I1249" s="109"/>
      <c r="J1249" s="109"/>
      <c r="K1249" s="109"/>
      <c r="L1249" s="109"/>
      <c r="M1249" s="109"/>
      <c r="N1249" s="109"/>
      <c r="O1249" s="109"/>
      <c r="P1249" s="109"/>
      <c r="Q1249" s="109"/>
      <c r="R1249" s="109"/>
      <c r="S1249" s="109"/>
      <c r="T1249" s="109"/>
      <c r="U1249" s="109"/>
      <c r="V1249" s="109"/>
      <c r="W1249" s="109"/>
      <c r="X1249" s="109"/>
      <c r="Y1249" s="109"/>
      <c r="Z1249" s="109"/>
      <c r="AA1249" s="109"/>
    </row>
    <row r="1250" spans="1:27" x14ac:dyDescent="0.25">
      <c r="A1250" s="109"/>
      <c r="B1250" s="109"/>
      <c r="C1250" s="109"/>
      <c r="D1250" s="109"/>
      <c r="E1250" s="109"/>
      <c r="F1250" s="109"/>
      <c r="G1250" s="109"/>
      <c r="H1250" s="109"/>
      <c r="I1250" s="109"/>
      <c r="J1250" s="109"/>
      <c r="K1250" s="109"/>
      <c r="L1250" s="109"/>
      <c r="M1250" s="109"/>
      <c r="N1250" s="109"/>
      <c r="O1250" s="109"/>
      <c r="P1250" s="109"/>
      <c r="Q1250" s="109"/>
      <c r="R1250" s="109"/>
      <c r="S1250" s="109"/>
      <c r="T1250" s="109"/>
      <c r="U1250" s="109"/>
      <c r="V1250" s="109"/>
      <c r="W1250" s="109"/>
      <c r="X1250" s="109"/>
      <c r="Y1250" s="109"/>
      <c r="Z1250" s="109"/>
      <c r="AA1250" s="109"/>
    </row>
    <row r="1251" spans="1:27" x14ac:dyDescent="0.25">
      <c r="A1251" s="109"/>
      <c r="B1251" s="109"/>
      <c r="C1251" s="109"/>
      <c r="D1251" s="109"/>
      <c r="E1251" s="109"/>
      <c r="F1251" s="109"/>
      <c r="G1251" s="109"/>
      <c r="H1251" s="109"/>
      <c r="I1251" s="109"/>
      <c r="J1251" s="109"/>
      <c r="K1251" s="109"/>
      <c r="L1251" s="109"/>
      <c r="M1251" s="109"/>
      <c r="N1251" s="109"/>
      <c r="O1251" s="109"/>
      <c r="P1251" s="109"/>
      <c r="Q1251" s="109"/>
      <c r="R1251" s="109"/>
      <c r="S1251" s="109"/>
      <c r="T1251" s="109"/>
      <c r="U1251" s="109"/>
      <c r="V1251" s="109"/>
      <c r="W1251" s="109"/>
      <c r="X1251" s="109"/>
      <c r="Y1251" s="109"/>
      <c r="Z1251" s="109"/>
      <c r="AA1251" s="109"/>
    </row>
    <row r="1252" spans="1:27" x14ac:dyDescent="0.25">
      <c r="A1252" s="109"/>
      <c r="B1252" s="109"/>
      <c r="C1252" s="109"/>
      <c r="D1252" s="109"/>
      <c r="E1252" s="109"/>
      <c r="F1252" s="109"/>
      <c r="G1252" s="109"/>
      <c r="H1252" s="109"/>
      <c r="I1252" s="109"/>
      <c r="J1252" s="109"/>
      <c r="K1252" s="109"/>
      <c r="L1252" s="109"/>
      <c r="M1252" s="109"/>
      <c r="N1252" s="109"/>
      <c r="O1252" s="109"/>
      <c r="P1252" s="109"/>
      <c r="Q1252" s="109"/>
      <c r="R1252" s="109"/>
      <c r="S1252" s="109"/>
      <c r="T1252" s="109"/>
      <c r="U1252" s="109"/>
      <c r="V1252" s="109"/>
      <c r="W1252" s="109"/>
      <c r="X1252" s="109"/>
      <c r="Y1252" s="109"/>
      <c r="Z1252" s="109"/>
      <c r="AA1252" s="109"/>
    </row>
    <row r="1253" spans="1:27" x14ac:dyDescent="0.25">
      <c r="A1253" s="109"/>
      <c r="B1253" s="109"/>
      <c r="C1253" s="109"/>
      <c r="D1253" s="109"/>
      <c r="E1253" s="109"/>
      <c r="F1253" s="109"/>
      <c r="G1253" s="109"/>
      <c r="H1253" s="109"/>
      <c r="I1253" s="109"/>
      <c r="J1253" s="109"/>
      <c r="K1253" s="109"/>
      <c r="L1253" s="109"/>
      <c r="M1253" s="109"/>
      <c r="N1253" s="109"/>
      <c r="O1253" s="109"/>
      <c r="P1253" s="109"/>
      <c r="Q1253" s="109"/>
      <c r="R1253" s="109"/>
      <c r="S1253" s="109"/>
      <c r="T1253" s="109"/>
      <c r="U1253" s="109"/>
      <c r="V1253" s="109"/>
      <c r="W1253" s="109"/>
      <c r="X1253" s="109"/>
      <c r="Y1253" s="109"/>
      <c r="Z1253" s="109"/>
      <c r="AA1253" s="109"/>
    </row>
    <row r="1254" spans="1:27" x14ac:dyDescent="0.25">
      <c r="A1254" s="109"/>
      <c r="B1254" s="109"/>
      <c r="C1254" s="109"/>
      <c r="D1254" s="109"/>
      <c r="E1254" s="109"/>
      <c r="F1254" s="109"/>
      <c r="G1254" s="109"/>
      <c r="H1254" s="109"/>
      <c r="I1254" s="109"/>
      <c r="J1254" s="109"/>
      <c r="K1254" s="109"/>
      <c r="L1254" s="109"/>
      <c r="M1254" s="109"/>
      <c r="N1254" s="109"/>
      <c r="O1254" s="109"/>
      <c r="P1254" s="109"/>
      <c r="Q1254" s="109"/>
      <c r="R1254" s="109"/>
      <c r="S1254" s="109"/>
      <c r="T1254" s="109"/>
      <c r="U1254" s="109"/>
      <c r="V1254" s="109"/>
      <c r="W1254" s="109"/>
      <c r="X1254" s="109"/>
      <c r="Y1254" s="109"/>
      <c r="Z1254" s="109"/>
      <c r="AA1254" s="109"/>
    </row>
    <row r="1255" spans="1:27" x14ac:dyDescent="0.25">
      <c r="A1255" s="109"/>
      <c r="B1255" s="109"/>
      <c r="C1255" s="109"/>
      <c r="D1255" s="109"/>
      <c r="E1255" s="109"/>
      <c r="F1255" s="109"/>
      <c r="G1255" s="109"/>
      <c r="H1255" s="109"/>
      <c r="I1255" s="109"/>
      <c r="J1255" s="109"/>
      <c r="K1255" s="109"/>
      <c r="L1255" s="109"/>
      <c r="M1255" s="109"/>
      <c r="N1255" s="109"/>
      <c r="O1255" s="109"/>
      <c r="P1255" s="109"/>
      <c r="Q1255" s="109"/>
      <c r="R1255" s="109"/>
      <c r="S1255" s="109"/>
      <c r="T1255" s="109"/>
      <c r="U1255" s="109"/>
      <c r="V1255" s="109"/>
      <c r="W1255" s="109"/>
      <c r="X1255" s="109"/>
      <c r="Y1255" s="109"/>
      <c r="Z1255" s="109"/>
      <c r="AA1255" s="109"/>
    </row>
    <row r="1256" spans="1:27" x14ac:dyDescent="0.25">
      <c r="A1256" s="109"/>
      <c r="B1256" s="109"/>
      <c r="C1256" s="109"/>
      <c r="D1256" s="109"/>
      <c r="E1256" s="109"/>
      <c r="F1256" s="109"/>
      <c r="G1256" s="109"/>
      <c r="H1256" s="109"/>
      <c r="I1256" s="109"/>
      <c r="J1256" s="109"/>
      <c r="K1256" s="109"/>
      <c r="L1256" s="109"/>
      <c r="M1256" s="109"/>
      <c r="N1256" s="109"/>
      <c r="O1256" s="109"/>
      <c r="P1256" s="109"/>
      <c r="Q1256" s="109"/>
      <c r="R1256" s="109"/>
      <c r="S1256" s="109"/>
      <c r="T1256" s="109"/>
      <c r="U1256" s="109"/>
      <c r="V1256" s="109"/>
      <c r="W1256" s="109"/>
      <c r="X1256" s="109"/>
      <c r="Y1256" s="109"/>
      <c r="Z1256" s="109"/>
      <c r="AA1256" s="109"/>
    </row>
    <row r="1257" spans="1:27" x14ac:dyDescent="0.25">
      <c r="A1257" s="109"/>
      <c r="B1257" s="109"/>
      <c r="C1257" s="109"/>
      <c r="D1257" s="109"/>
      <c r="E1257" s="109"/>
      <c r="F1257" s="109"/>
      <c r="G1257" s="109"/>
      <c r="H1257" s="109"/>
      <c r="I1257" s="109"/>
      <c r="J1257" s="109"/>
      <c r="K1257" s="109"/>
      <c r="L1257" s="109"/>
      <c r="M1257" s="109"/>
      <c r="N1257" s="109"/>
      <c r="O1257" s="109"/>
      <c r="P1257" s="109"/>
      <c r="Q1257" s="109"/>
      <c r="R1257" s="109"/>
      <c r="S1257" s="109"/>
      <c r="T1257" s="109"/>
      <c r="U1257" s="109"/>
      <c r="V1257" s="109"/>
      <c r="W1257" s="109"/>
      <c r="X1257" s="109"/>
      <c r="Y1257" s="109"/>
      <c r="Z1257" s="109"/>
      <c r="AA1257" s="109"/>
    </row>
    <row r="1258" spans="1:27" x14ac:dyDescent="0.25">
      <c r="A1258" s="109"/>
      <c r="B1258" s="109"/>
      <c r="C1258" s="109"/>
      <c r="D1258" s="109"/>
      <c r="E1258" s="109"/>
      <c r="F1258" s="109"/>
      <c r="G1258" s="109"/>
      <c r="H1258" s="109"/>
      <c r="I1258" s="109"/>
      <c r="J1258" s="109"/>
      <c r="K1258" s="109"/>
      <c r="L1258" s="109"/>
      <c r="M1258" s="109"/>
      <c r="N1258" s="109"/>
      <c r="O1258" s="109"/>
      <c r="P1258" s="109"/>
      <c r="Q1258" s="109"/>
      <c r="R1258" s="109"/>
      <c r="S1258" s="109"/>
      <c r="T1258" s="109"/>
      <c r="U1258" s="109"/>
      <c r="V1258" s="109"/>
      <c r="W1258" s="109"/>
      <c r="X1258" s="109"/>
      <c r="Y1258" s="109"/>
      <c r="Z1258" s="109"/>
      <c r="AA1258" s="109"/>
    </row>
    <row r="1259" spans="1:27" x14ac:dyDescent="0.25">
      <c r="A1259" s="109"/>
      <c r="B1259" s="109"/>
      <c r="C1259" s="109"/>
      <c r="D1259" s="109"/>
      <c r="E1259" s="109"/>
      <c r="F1259" s="109"/>
      <c r="G1259" s="109"/>
      <c r="H1259" s="109"/>
      <c r="I1259" s="109"/>
      <c r="J1259" s="109"/>
      <c r="K1259" s="109"/>
      <c r="L1259" s="109"/>
      <c r="M1259" s="109"/>
      <c r="N1259" s="109"/>
      <c r="O1259" s="109"/>
      <c r="P1259" s="109"/>
      <c r="Q1259" s="109"/>
      <c r="R1259" s="109"/>
      <c r="S1259" s="109"/>
      <c r="T1259" s="109"/>
      <c r="U1259" s="109"/>
      <c r="V1259" s="109"/>
      <c r="W1259" s="109"/>
      <c r="X1259" s="109"/>
      <c r="Y1259" s="109"/>
      <c r="Z1259" s="109"/>
      <c r="AA1259" s="109"/>
    </row>
    <row r="1260" spans="1:27" x14ac:dyDescent="0.25">
      <c r="A1260" s="109"/>
      <c r="B1260" s="109"/>
      <c r="C1260" s="109"/>
      <c r="D1260" s="109"/>
      <c r="E1260" s="109"/>
      <c r="F1260" s="109"/>
      <c r="G1260" s="109"/>
      <c r="H1260" s="109"/>
      <c r="I1260" s="109"/>
      <c r="J1260" s="109"/>
      <c r="K1260" s="109"/>
      <c r="L1260" s="109"/>
      <c r="M1260" s="109"/>
      <c r="N1260" s="109"/>
      <c r="O1260" s="109"/>
      <c r="P1260" s="109"/>
      <c r="Q1260" s="109"/>
      <c r="R1260" s="109"/>
      <c r="S1260" s="109"/>
      <c r="T1260" s="109"/>
      <c r="U1260" s="109"/>
      <c r="V1260" s="109"/>
      <c r="W1260" s="109"/>
      <c r="X1260" s="109"/>
      <c r="Y1260" s="109"/>
      <c r="Z1260" s="109"/>
      <c r="AA1260" s="109"/>
    </row>
    <row r="1261" spans="1:27" x14ac:dyDescent="0.25">
      <c r="A1261" s="109"/>
      <c r="B1261" s="109"/>
      <c r="C1261" s="109"/>
      <c r="D1261" s="109"/>
      <c r="E1261" s="109"/>
      <c r="F1261" s="109"/>
      <c r="G1261" s="109"/>
      <c r="H1261" s="109"/>
      <c r="I1261" s="109"/>
      <c r="J1261" s="109"/>
      <c r="K1261" s="109"/>
      <c r="L1261" s="109"/>
      <c r="M1261" s="109"/>
      <c r="N1261" s="109"/>
      <c r="O1261" s="109"/>
      <c r="P1261" s="109"/>
      <c r="Q1261" s="109"/>
      <c r="R1261" s="109"/>
      <c r="S1261" s="109"/>
      <c r="T1261" s="109"/>
      <c r="U1261" s="109"/>
      <c r="V1261" s="109"/>
      <c r="W1261" s="109"/>
      <c r="X1261" s="109"/>
      <c r="Y1261" s="109"/>
      <c r="Z1261" s="109"/>
      <c r="AA1261" s="109"/>
    </row>
    <row r="1262" spans="1:27" x14ac:dyDescent="0.25">
      <c r="A1262" s="109"/>
      <c r="B1262" s="109"/>
      <c r="C1262" s="109"/>
      <c r="D1262" s="109"/>
      <c r="E1262" s="109"/>
      <c r="F1262" s="109"/>
      <c r="G1262" s="109"/>
      <c r="H1262" s="109"/>
      <c r="I1262" s="109"/>
      <c r="J1262" s="109"/>
      <c r="K1262" s="109"/>
      <c r="L1262" s="109"/>
      <c r="M1262" s="109"/>
      <c r="N1262" s="109"/>
      <c r="O1262" s="109"/>
      <c r="P1262" s="109"/>
      <c r="Q1262" s="109"/>
      <c r="R1262" s="109"/>
      <c r="S1262" s="109"/>
      <c r="T1262" s="109"/>
      <c r="U1262" s="109"/>
      <c r="V1262" s="109"/>
      <c r="W1262" s="109"/>
      <c r="X1262" s="109"/>
      <c r="Y1262" s="109"/>
      <c r="Z1262" s="109"/>
      <c r="AA1262" s="109"/>
    </row>
    <row r="1263" spans="1:27" x14ac:dyDescent="0.25">
      <c r="A1263" s="109"/>
      <c r="B1263" s="109"/>
      <c r="C1263" s="109"/>
      <c r="D1263" s="109"/>
      <c r="E1263" s="109"/>
      <c r="F1263" s="109"/>
      <c r="G1263" s="109"/>
      <c r="H1263" s="109"/>
      <c r="I1263" s="109"/>
      <c r="J1263" s="109"/>
      <c r="K1263" s="109"/>
      <c r="L1263" s="109"/>
      <c r="M1263" s="109"/>
      <c r="N1263" s="109"/>
      <c r="O1263" s="109"/>
      <c r="P1263" s="109"/>
      <c r="Q1263" s="109"/>
      <c r="R1263" s="109"/>
      <c r="S1263" s="109"/>
      <c r="T1263" s="109"/>
      <c r="U1263" s="109"/>
      <c r="V1263" s="109"/>
      <c r="W1263" s="109"/>
      <c r="X1263" s="109"/>
      <c r="Y1263" s="109"/>
      <c r="Z1263" s="109"/>
      <c r="AA1263" s="109"/>
    </row>
    <row r="1264" spans="1:27" x14ac:dyDescent="0.25">
      <c r="A1264" s="109"/>
      <c r="B1264" s="109"/>
      <c r="C1264" s="109"/>
      <c r="D1264" s="109"/>
      <c r="E1264" s="109"/>
      <c r="F1264" s="109"/>
      <c r="G1264" s="109"/>
      <c r="H1264" s="109"/>
      <c r="I1264" s="109"/>
      <c r="J1264" s="109"/>
      <c r="K1264" s="109"/>
      <c r="L1264" s="109"/>
      <c r="M1264" s="109"/>
      <c r="N1264" s="109"/>
      <c r="O1264" s="109"/>
      <c r="P1264" s="109"/>
      <c r="Q1264" s="109"/>
      <c r="R1264" s="109"/>
      <c r="S1264" s="109"/>
      <c r="T1264" s="109"/>
      <c r="U1264" s="109"/>
      <c r="V1264" s="109"/>
      <c r="W1264" s="109"/>
      <c r="X1264" s="109"/>
      <c r="Y1264" s="109"/>
      <c r="Z1264" s="109"/>
      <c r="AA1264" s="109"/>
    </row>
    <row r="1265" spans="1:27" x14ac:dyDescent="0.25">
      <c r="A1265" s="109"/>
      <c r="B1265" s="109"/>
      <c r="C1265" s="109"/>
      <c r="D1265" s="109"/>
      <c r="E1265" s="109"/>
      <c r="F1265" s="109"/>
      <c r="G1265" s="109"/>
      <c r="H1265" s="109"/>
      <c r="I1265" s="109"/>
      <c r="J1265" s="109"/>
      <c r="K1265" s="109"/>
      <c r="L1265" s="109"/>
      <c r="M1265" s="109"/>
      <c r="N1265" s="109"/>
      <c r="O1265" s="109"/>
      <c r="P1265" s="109"/>
      <c r="Q1265" s="109"/>
      <c r="R1265" s="109"/>
      <c r="S1265" s="109"/>
      <c r="T1265" s="109"/>
      <c r="U1265" s="109"/>
      <c r="V1265" s="109"/>
      <c r="W1265" s="109"/>
      <c r="X1265" s="109"/>
      <c r="Y1265" s="109"/>
      <c r="Z1265" s="109"/>
      <c r="AA1265" s="109"/>
    </row>
    <row r="1266" spans="1:27" x14ac:dyDescent="0.25">
      <c r="A1266" s="109"/>
      <c r="B1266" s="109"/>
      <c r="C1266" s="109"/>
      <c r="D1266" s="109"/>
      <c r="E1266" s="109"/>
      <c r="F1266" s="109"/>
      <c r="G1266" s="109"/>
      <c r="H1266" s="109"/>
      <c r="I1266" s="109"/>
      <c r="J1266" s="109"/>
      <c r="K1266" s="109"/>
      <c r="L1266" s="109"/>
      <c r="M1266" s="109"/>
      <c r="N1266" s="109"/>
      <c r="O1266" s="109"/>
      <c r="P1266" s="109"/>
      <c r="Q1266" s="109"/>
      <c r="R1266" s="109"/>
      <c r="S1266" s="109"/>
      <c r="T1266" s="109"/>
      <c r="U1266" s="109"/>
      <c r="V1266" s="109"/>
      <c r="W1266" s="109"/>
      <c r="X1266" s="109"/>
      <c r="Y1266" s="109"/>
      <c r="Z1266" s="109"/>
      <c r="AA1266" s="109"/>
    </row>
    <row r="1267" spans="1:27" x14ac:dyDescent="0.25">
      <c r="A1267" s="109"/>
      <c r="B1267" s="109"/>
      <c r="C1267" s="109"/>
      <c r="D1267" s="109"/>
      <c r="E1267" s="109"/>
      <c r="F1267" s="109"/>
      <c r="G1267" s="109"/>
      <c r="H1267" s="109"/>
      <c r="I1267" s="109"/>
      <c r="J1267" s="109"/>
      <c r="K1267" s="109"/>
      <c r="L1267" s="109"/>
      <c r="M1267" s="109"/>
      <c r="N1267" s="109"/>
      <c r="O1267" s="109"/>
      <c r="P1267" s="109"/>
      <c r="Q1267" s="109"/>
      <c r="R1267" s="109"/>
      <c r="S1267" s="109"/>
      <c r="T1267" s="109"/>
      <c r="U1267" s="109"/>
      <c r="V1267" s="109"/>
      <c r="W1267" s="109"/>
      <c r="X1267" s="109"/>
      <c r="Y1267" s="109"/>
      <c r="Z1267" s="109"/>
      <c r="AA1267" s="109"/>
    </row>
    <row r="1268" spans="1:27" x14ac:dyDescent="0.25">
      <c r="A1268" s="109"/>
      <c r="B1268" s="109"/>
      <c r="C1268" s="109"/>
      <c r="D1268" s="109"/>
      <c r="E1268" s="109"/>
      <c r="F1268" s="109"/>
      <c r="G1268" s="109"/>
      <c r="H1268" s="109"/>
      <c r="I1268" s="109"/>
      <c r="J1268" s="109"/>
      <c r="K1268" s="109"/>
      <c r="L1268" s="109"/>
      <c r="M1268" s="109"/>
      <c r="N1268" s="109"/>
      <c r="O1268" s="109"/>
      <c r="P1268" s="109"/>
      <c r="Q1268" s="109"/>
      <c r="R1268" s="109"/>
      <c r="S1268" s="109"/>
      <c r="T1268" s="109"/>
      <c r="U1268" s="109"/>
      <c r="V1268" s="109"/>
      <c r="W1268" s="109"/>
      <c r="X1268" s="109"/>
      <c r="Y1268" s="109"/>
      <c r="Z1268" s="109"/>
      <c r="AA1268" s="109"/>
    </row>
    <row r="1269" spans="1:27" x14ac:dyDescent="0.25">
      <c r="A1269" s="109"/>
      <c r="B1269" s="109"/>
      <c r="C1269" s="109"/>
      <c r="D1269" s="109"/>
      <c r="E1269" s="109"/>
      <c r="F1269" s="109"/>
      <c r="G1269" s="109"/>
      <c r="H1269" s="109"/>
      <c r="I1269" s="109"/>
      <c r="J1269" s="109"/>
      <c r="K1269" s="109"/>
      <c r="L1269" s="109"/>
      <c r="M1269" s="109"/>
      <c r="N1269" s="109"/>
      <c r="O1269" s="109"/>
      <c r="P1269" s="109"/>
      <c r="Q1269" s="109"/>
      <c r="R1269" s="109"/>
      <c r="S1269" s="109"/>
      <c r="T1269" s="109"/>
      <c r="U1269" s="109"/>
      <c r="V1269" s="109"/>
      <c r="W1269" s="109"/>
      <c r="X1269" s="109"/>
      <c r="Y1269" s="109"/>
      <c r="Z1269" s="109"/>
      <c r="AA1269" s="109"/>
    </row>
    <row r="1270" spans="1:27" x14ac:dyDescent="0.25">
      <c r="A1270" s="109"/>
      <c r="B1270" s="109"/>
      <c r="C1270" s="109"/>
      <c r="D1270" s="109"/>
      <c r="E1270" s="109"/>
      <c r="F1270" s="109"/>
      <c r="G1270" s="109"/>
      <c r="H1270" s="109"/>
      <c r="I1270" s="109"/>
      <c r="J1270" s="109"/>
      <c r="K1270" s="109"/>
      <c r="L1270" s="109"/>
      <c r="M1270" s="109"/>
      <c r="N1270" s="109"/>
      <c r="O1270" s="109"/>
      <c r="P1270" s="109"/>
      <c r="Q1270" s="109"/>
      <c r="R1270" s="109"/>
      <c r="S1270" s="109"/>
      <c r="T1270" s="109"/>
      <c r="U1270" s="109"/>
      <c r="V1270" s="109"/>
      <c r="W1270" s="109"/>
      <c r="X1270" s="109"/>
      <c r="Y1270" s="109"/>
      <c r="Z1270" s="109"/>
      <c r="AA1270" s="109"/>
    </row>
    <row r="1271" spans="1:27" x14ac:dyDescent="0.25">
      <c r="A1271" s="109"/>
      <c r="B1271" s="109"/>
      <c r="C1271" s="109"/>
      <c r="D1271" s="109"/>
      <c r="E1271" s="109"/>
      <c r="F1271" s="109"/>
      <c r="G1271" s="109"/>
      <c r="H1271" s="109"/>
      <c r="I1271" s="109"/>
      <c r="J1271" s="109"/>
      <c r="K1271" s="109"/>
      <c r="L1271" s="109"/>
      <c r="M1271" s="109"/>
      <c r="N1271" s="109"/>
      <c r="O1271" s="109"/>
      <c r="P1271" s="109"/>
      <c r="Q1271" s="109"/>
      <c r="R1271" s="109"/>
      <c r="S1271" s="109"/>
      <c r="T1271" s="109"/>
      <c r="U1271" s="109"/>
      <c r="V1271" s="109"/>
      <c r="W1271" s="109"/>
      <c r="X1271" s="109"/>
      <c r="Y1271" s="109"/>
      <c r="Z1271" s="109"/>
      <c r="AA1271" s="109"/>
    </row>
    <row r="1272" spans="1:27" x14ac:dyDescent="0.25">
      <c r="A1272" s="109"/>
      <c r="B1272" s="109"/>
      <c r="C1272" s="109"/>
      <c r="D1272" s="109"/>
      <c r="E1272" s="109"/>
      <c r="F1272" s="109"/>
      <c r="G1272" s="109"/>
      <c r="H1272" s="109"/>
      <c r="I1272" s="109"/>
      <c r="J1272" s="109"/>
      <c r="K1272" s="109"/>
      <c r="L1272" s="109"/>
      <c r="M1272" s="109"/>
      <c r="N1272" s="109"/>
      <c r="O1272" s="109"/>
      <c r="P1272" s="109"/>
      <c r="Q1272" s="109"/>
      <c r="R1272" s="109"/>
      <c r="S1272" s="109"/>
      <c r="T1272" s="109"/>
      <c r="U1272" s="109"/>
      <c r="V1272" s="109"/>
      <c r="W1272" s="109"/>
      <c r="X1272" s="109"/>
      <c r="Y1272" s="109"/>
      <c r="Z1272" s="109"/>
      <c r="AA1272" s="109"/>
    </row>
    <row r="1273" spans="1:27" x14ac:dyDescent="0.25">
      <c r="A1273" s="109"/>
      <c r="B1273" s="109"/>
      <c r="C1273" s="109"/>
      <c r="D1273" s="109"/>
      <c r="E1273" s="109"/>
      <c r="F1273" s="109"/>
      <c r="G1273" s="109"/>
      <c r="H1273" s="109"/>
      <c r="I1273" s="109"/>
      <c r="J1273" s="109"/>
      <c r="K1273" s="109"/>
      <c r="L1273" s="109"/>
      <c r="M1273" s="109"/>
      <c r="N1273" s="109"/>
      <c r="O1273" s="109"/>
      <c r="P1273" s="109"/>
      <c r="Q1273" s="109"/>
      <c r="R1273" s="109"/>
      <c r="S1273" s="109"/>
      <c r="T1273" s="109"/>
      <c r="U1273" s="109"/>
      <c r="V1273" s="109"/>
      <c r="W1273" s="109"/>
      <c r="X1273" s="109"/>
      <c r="Y1273" s="109"/>
      <c r="Z1273" s="109"/>
      <c r="AA1273" s="109"/>
    </row>
    <row r="1274" spans="1:27" x14ac:dyDescent="0.25">
      <c r="A1274" s="109"/>
      <c r="B1274" s="109"/>
      <c r="C1274" s="109"/>
      <c r="D1274" s="109"/>
      <c r="E1274" s="109"/>
      <c r="F1274" s="109"/>
      <c r="G1274" s="109"/>
      <c r="H1274" s="109"/>
      <c r="I1274" s="109"/>
      <c r="J1274" s="109"/>
      <c r="K1274" s="109"/>
      <c r="L1274" s="109"/>
      <c r="M1274" s="109"/>
      <c r="N1274" s="109"/>
      <c r="O1274" s="109"/>
      <c r="P1274" s="109"/>
      <c r="Q1274" s="109"/>
      <c r="R1274" s="109"/>
      <c r="S1274" s="109"/>
      <c r="T1274" s="109"/>
      <c r="U1274" s="109"/>
      <c r="V1274" s="109"/>
      <c r="W1274" s="109"/>
      <c r="X1274" s="109"/>
      <c r="Y1274" s="109"/>
      <c r="Z1274" s="109"/>
      <c r="AA1274" s="109"/>
    </row>
    <row r="1275" spans="1:27" x14ac:dyDescent="0.25">
      <c r="A1275" s="109"/>
      <c r="B1275" s="109"/>
      <c r="C1275" s="109"/>
      <c r="D1275" s="109"/>
      <c r="E1275" s="109"/>
      <c r="F1275" s="109"/>
      <c r="G1275" s="109"/>
      <c r="H1275" s="109"/>
      <c r="I1275" s="109"/>
      <c r="J1275" s="109"/>
      <c r="K1275" s="109"/>
      <c r="L1275" s="109"/>
      <c r="M1275" s="109"/>
      <c r="N1275" s="109"/>
      <c r="O1275" s="109"/>
      <c r="P1275" s="109"/>
      <c r="Q1275" s="109"/>
      <c r="R1275" s="109"/>
      <c r="S1275" s="109"/>
      <c r="T1275" s="109"/>
      <c r="U1275" s="109"/>
      <c r="V1275" s="109"/>
      <c r="W1275" s="109"/>
      <c r="X1275" s="109"/>
      <c r="Y1275" s="109"/>
      <c r="Z1275" s="109"/>
      <c r="AA1275" s="109"/>
    </row>
    <row r="1276" spans="1:27" x14ac:dyDescent="0.25">
      <c r="A1276" s="109"/>
      <c r="B1276" s="109"/>
      <c r="C1276" s="109"/>
      <c r="D1276" s="109"/>
      <c r="E1276" s="109"/>
      <c r="F1276" s="109"/>
      <c r="G1276" s="109"/>
      <c r="H1276" s="109"/>
      <c r="I1276" s="109"/>
      <c r="J1276" s="109"/>
      <c r="K1276" s="109"/>
      <c r="L1276" s="109"/>
      <c r="M1276" s="109"/>
      <c r="N1276" s="109"/>
      <c r="O1276" s="109"/>
      <c r="P1276" s="109"/>
      <c r="Q1276" s="109"/>
      <c r="R1276" s="109"/>
      <c r="S1276" s="109"/>
      <c r="T1276" s="109"/>
      <c r="U1276" s="109"/>
      <c r="V1276" s="109"/>
      <c r="W1276" s="109"/>
      <c r="X1276" s="109"/>
      <c r="Y1276" s="109"/>
      <c r="Z1276" s="109"/>
      <c r="AA1276" s="109"/>
    </row>
    <row r="1277" spans="1:27" x14ac:dyDescent="0.25">
      <c r="A1277" s="109"/>
      <c r="B1277" s="109"/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  <c r="O1277" s="109"/>
      <c r="P1277" s="109"/>
      <c r="Q1277" s="109"/>
      <c r="R1277" s="109"/>
      <c r="S1277" s="109"/>
      <c r="T1277" s="109"/>
      <c r="U1277" s="109"/>
      <c r="V1277" s="109"/>
      <c r="W1277" s="109"/>
      <c r="X1277" s="109"/>
      <c r="Y1277" s="109"/>
      <c r="Z1277" s="109"/>
      <c r="AA1277" s="109"/>
    </row>
    <row r="1278" spans="1:27" x14ac:dyDescent="0.25">
      <c r="A1278" s="109"/>
      <c r="B1278" s="109"/>
      <c r="C1278" s="109"/>
      <c r="D1278" s="109"/>
      <c r="E1278" s="109"/>
      <c r="F1278" s="109"/>
      <c r="G1278" s="109"/>
      <c r="H1278" s="109"/>
      <c r="I1278" s="109"/>
      <c r="J1278" s="109"/>
      <c r="K1278" s="109"/>
      <c r="L1278" s="109"/>
      <c r="M1278" s="109"/>
      <c r="N1278" s="109"/>
      <c r="O1278" s="109"/>
      <c r="P1278" s="109"/>
      <c r="Q1278" s="109"/>
      <c r="R1278" s="109"/>
      <c r="S1278" s="109"/>
      <c r="T1278" s="109"/>
      <c r="U1278" s="109"/>
      <c r="V1278" s="109"/>
      <c r="W1278" s="109"/>
      <c r="X1278" s="109"/>
      <c r="Y1278" s="109"/>
      <c r="Z1278" s="109"/>
      <c r="AA1278" s="109"/>
    </row>
    <row r="1279" spans="1:27" x14ac:dyDescent="0.25">
      <c r="A1279" s="109"/>
      <c r="B1279" s="109"/>
      <c r="C1279" s="109"/>
      <c r="D1279" s="109"/>
      <c r="E1279" s="109"/>
      <c r="F1279" s="109"/>
      <c r="G1279" s="109"/>
      <c r="H1279" s="109"/>
      <c r="I1279" s="109"/>
      <c r="J1279" s="109"/>
      <c r="K1279" s="109"/>
      <c r="L1279" s="109"/>
      <c r="M1279" s="109"/>
      <c r="N1279" s="109"/>
      <c r="O1279" s="109"/>
      <c r="P1279" s="109"/>
      <c r="Q1279" s="109"/>
      <c r="R1279" s="109"/>
      <c r="S1279" s="109"/>
      <c r="T1279" s="109"/>
      <c r="U1279" s="109"/>
      <c r="V1279" s="109"/>
      <c r="W1279" s="109"/>
      <c r="X1279" s="109"/>
      <c r="Y1279" s="109"/>
      <c r="Z1279" s="109"/>
      <c r="AA1279" s="109"/>
    </row>
    <row r="1280" spans="1:27" x14ac:dyDescent="0.25">
      <c r="A1280" s="109"/>
      <c r="B1280" s="109"/>
      <c r="C1280" s="109"/>
      <c r="D1280" s="109"/>
      <c r="E1280" s="109"/>
      <c r="F1280" s="109"/>
      <c r="G1280" s="109"/>
      <c r="H1280" s="109"/>
      <c r="I1280" s="109"/>
      <c r="J1280" s="109"/>
      <c r="K1280" s="109"/>
      <c r="L1280" s="109"/>
      <c r="M1280" s="109"/>
      <c r="N1280" s="109"/>
      <c r="O1280" s="109"/>
      <c r="P1280" s="109"/>
      <c r="Q1280" s="109"/>
      <c r="R1280" s="109"/>
      <c r="S1280" s="109"/>
      <c r="T1280" s="109"/>
      <c r="U1280" s="109"/>
      <c r="V1280" s="109"/>
      <c r="W1280" s="109"/>
      <c r="X1280" s="109"/>
      <c r="Y1280" s="109"/>
      <c r="Z1280" s="109"/>
      <c r="AA1280" s="109"/>
    </row>
    <row r="1281" spans="1:27" x14ac:dyDescent="0.25">
      <c r="A1281" s="109"/>
      <c r="B1281" s="109"/>
      <c r="C1281" s="109"/>
      <c r="D1281" s="109"/>
      <c r="E1281" s="109"/>
      <c r="F1281" s="109"/>
      <c r="G1281" s="109"/>
      <c r="H1281" s="109"/>
      <c r="I1281" s="109"/>
      <c r="J1281" s="109"/>
      <c r="K1281" s="109"/>
      <c r="L1281" s="109"/>
      <c r="M1281" s="109"/>
      <c r="N1281" s="109"/>
      <c r="O1281" s="109"/>
      <c r="P1281" s="109"/>
      <c r="Q1281" s="109"/>
      <c r="R1281" s="109"/>
      <c r="S1281" s="109"/>
      <c r="T1281" s="109"/>
      <c r="U1281" s="109"/>
      <c r="V1281" s="109"/>
      <c r="W1281" s="109"/>
      <c r="X1281" s="109"/>
      <c r="Y1281" s="109"/>
      <c r="Z1281" s="109"/>
      <c r="AA1281" s="109"/>
    </row>
    <row r="1282" spans="1:27" x14ac:dyDescent="0.25">
      <c r="A1282" s="109"/>
      <c r="B1282" s="109"/>
      <c r="C1282" s="109"/>
      <c r="D1282" s="109"/>
      <c r="E1282" s="109"/>
      <c r="F1282" s="109"/>
      <c r="G1282" s="109"/>
      <c r="H1282" s="109"/>
      <c r="I1282" s="109"/>
      <c r="J1282" s="109"/>
      <c r="K1282" s="109"/>
      <c r="L1282" s="109"/>
      <c r="M1282" s="109"/>
      <c r="N1282" s="109"/>
      <c r="O1282" s="109"/>
      <c r="P1282" s="109"/>
      <c r="Q1282" s="109"/>
      <c r="R1282" s="109"/>
      <c r="S1282" s="109"/>
      <c r="T1282" s="109"/>
      <c r="U1282" s="109"/>
      <c r="V1282" s="109"/>
      <c r="W1282" s="109"/>
      <c r="X1282" s="109"/>
      <c r="Y1282" s="109"/>
      <c r="Z1282" s="109"/>
      <c r="AA1282" s="109"/>
    </row>
    <row r="1283" spans="1:27" x14ac:dyDescent="0.25">
      <c r="A1283" s="109"/>
      <c r="B1283" s="109"/>
      <c r="C1283" s="109"/>
      <c r="D1283" s="109"/>
      <c r="E1283" s="109"/>
      <c r="F1283" s="109"/>
      <c r="G1283" s="109"/>
      <c r="H1283" s="109"/>
      <c r="I1283" s="109"/>
      <c r="J1283" s="109"/>
      <c r="K1283" s="109"/>
      <c r="L1283" s="109"/>
      <c r="M1283" s="109"/>
      <c r="N1283" s="109"/>
      <c r="O1283" s="109"/>
      <c r="P1283" s="109"/>
      <c r="Q1283" s="109"/>
      <c r="R1283" s="109"/>
      <c r="S1283" s="109"/>
      <c r="T1283" s="109"/>
      <c r="U1283" s="109"/>
      <c r="V1283" s="109"/>
      <c r="W1283" s="109"/>
      <c r="X1283" s="109"/>
      <c r="Y1283" s="109"/>
      <c r="Z1283" s="109"/>
      <c r="AA1283" s="109"/>
    </row>
    <row r="1284" spans="1:27" x14ac:dyDescent="0.25">
      <c r="A1284" s="109"/>
      <c r="B1284" s="109"/>
      <c r="C1284" s="109"/>
      <c r="D1284" s="109"/>
      <c r="E1284" s="109"/>
      <c r="F1284" s="109"/>
      <c r="G1284" s="109"/>
      <c r="H1284" s="109"/>
      <c r="I1284" s="109"/>
      <c r="J1284" s="109"/>
      <c r="K1284" s="109"/>
      <c r="L1284" s="109"/>
      <c r="M1284" s="109"/>
      <c r="N1284" s="109"/>
      <c r="O1284" s="109"/>
      <c r="P1284" s="109"/>
      <c r="Q1284" s="109"/>
      <c r="R1284" s="109"/>
      <c r="S1284" s="109"/>
      <c r="T1284" s="109"/>
      <c r="U1284" s="109"/>
      <c r="V1284" s="109"/>
      <c r="W1284" s="109"/>
      <c r="X1284" s="109"/>
      <c r="Y1284" s="109"/>
      <c r="Z1284" s="109"/>
      <c r="AA1284" s="109"/>
    </row>
    <row r="1285" spans="1:27" x14ac:dyDescent="0.25">
      <c r="A1285" s="109"/>
      <c r="B1285" s="109"/>
      <c r="C1285" s="109"/>
      <c r="D1285" s="109"/>
      <c r="E1285" s="109"/>
      <c r="F1285" s="109"/>
      <c r="G1285" s="109"/>
      <c r="H1285" s="109"/>
      <c r="I1285" s="109"/>
      <c r="J1285" s="109"/>
      <c r="K1285" s="109"/>
      <c r="L1285" s="109"/>
      <c r="M1285" s="109"/>
      <c r="N1285" s="109"/>
      <c r="O1285" s="109"/>
      <c r="P1285" s="109"/>
      <c r="Q1285" s="109"/>
      <c r="R1285" s="109"/>
      <c r="S1285" s="109"/>
      <c r="T1285" s="109"/>
      <c r="U1285" s="109"/>
      <c r="V1285" s="109"/>
      <c r="W1285" s="109"/>
      <c r="X1285" s="109"/>
      <c r="Y1285" s="109"/>
      <c r="Z1285" s="109"/>
      <c r="AA1285" s="109"/>
    </row>
    <row r="1286" spans="1:27" x14ac:dyDescent="0.25">
      <c r="A1286" s="109"/>
      <c r="B1286" s="109"/>
      <c r="C1286" s="109"/>
      <c r="D1286" s="109"/>
      <c r="E1286" s="109"/>
      <c r="F1286" s="109"/>
      <c r="G1286" s="109"/>
      <c r="H1286" s="109"/>
      <c r="I1286" s="109"/>
      <c r="J1286" s="109"/>
      <c r="K1286" s="109"/>
      <c r="L1286" s="109"/>
      <c r="M1286" s="109"/>
      <c r="N1286" s="109"/>
      <c r="O1286" s="109"/>
      <c r="P1286" s="109"/>
      <c r="Q1286" s="109"/>
      <c r="R1286" s="109"/>
      <c r="S1286" s="109"/>
      <c r="T1286" s="109"/>
      <c r="U1286" s="109"/>
      <c r="V1286" s="109"/>
      <c r="W1286" s="109"/>
      <c r="X1286" s="109"/>
      <c r="Y1286" s="109"/>
      <c r="Z1286" s="109"/>
      <c r="AA1286" s="109"/>
    </row>
    <row r="1287" spans="1:27" x14ac:dyDescent="0.25">
      <c r="A1287" s="109"/>
      <c r="B1287" s="109"/>
      <c r="C1287" s="109"/>
      <c r="D1287" s="109"/>
      <c r="E1287" s="109"/>
      <c r="F1287" s="109"/>
      <c r="G1287" s="109"/>
      <c r="H1287" s="109"/>
      <c r="I1287" s="109"/>
      <c r="J1287" s="109"/>
      <c r="K1287" s="109"/>
      <c r="L1287" s="109"/>
      <c r="M1287" s="109"/>
      <c r="N1287" s="109"/>
      <c r="O1287" s="109"/>
      <c r="P1287" s="109"/>
      <c r="Q1287" s="109"/>
      <c r="R1287" s="109"/>
      <c r="S1287" s="109"/>
      <c r="T1287" s="109"/>
      <c r="U1287" s="109"/>
      <c r="V1287" s="109"/>
      <c r="W1287" s="109"/>
      <c r="X1287" s="109"/>
      <c r="Y1287" s="109"/>
      <c r="Z1287" s="109"/>
      <c r="AA1287" s="109"/>
    </row>
    <row r="1288" spans="1:27" x14ac:dyDescent="0.25">
      <c r="A1288" s="109"/>
      <c r="B1288" s="109"/>
      <c r="C1288" s="109"/>
      <c r="D1288" s="109"/>
      <c r="E1288" s="109"/>
      <c r="F1288" s="109"/>
      <c r="G1288" s="109"/>
      <c r="H1288" s="109"/>
      <c r="I1288" s="109"/>
      <c r="J1288" s="109"/>
      <c r="K1288" s="109"/>
      <c r="L1288" s="109"/>
      <c r="M1288" s="109"/>
      <c r="N1288" s="109"/>
      <c r="O1288" s="109"/>
      <c r="P1288" s="109"/>
      <c r="Q1288" s="109"/>
      <c r="R1288" s="109"/>
      <c r="S1288" s="109"/>
      <c r="T1288" s="109"/>
      <c r="U1288" s="109"/>
      <c r="V1288" s="109"/>
      <c r="W1288" s="109"/>
      <c r="X1288" s="109"/>
      <c r="Y1288" s="109"/>
      <c r="Z1288" s="109"/>
      <c r="AA1288" s="109"/>
    </row>
    <row r="1289" spans="1:27" x14ac:dyDescent="0.25">
      <c r="A1289" s="109"/>
      <c r="B1289" s="109"/>
      <c r="C1289" s="109"/>
      <c r="D1289" s="109"/>
      <c r="E1289" s="109"/>
      <c r="F1289" s="109"/>
      <c r="G1289" s="109"/>
      <c r="H1289" s="109"/>
      <c r="I1289" s="109"/>
      <c r="J1289" s="109"/>
      <c r="K1289" s="109"/>
      <c r="L1289" s="109"/>
      <c r="M1289" s="109"/>
      <c r="N1289" s="109"/>
      <c r="O1289" s="109"/>
      <c r="P1289" s="109"/>
      <c r="Q1289" s="109"/>
      <c r="R1289" s="109"/>
      <c r="S1289" s="109"/>
      <c r="T1289" s="109"/>
      <c r="U1289" s="109"/>
      <c r="V1289" s="109"/>
      <c r="W1289" s="109"/>
      <c r="X1289" s="109"/>
      <c r="Y1289" s="109"/>
      <c r="Z1289" s="109"/>
      <c r="AA1289" s="109"/>
    </row>
    <row r="1290" spans="1:27" x14ac:dyDescent="0.25">
      <c r="A1290" s="109"/>
      <c r="B1290" s="109"/>
      <c r="C1290" s="109"/>
      <c r="D1290" s="109"/>
      <c r="E1290" s="109"/>
      <c r="F1290" s="109"/>
      <c r="G1290" s="109"/>
      <c r="H1290" s="109"/>
      <c r="I1290" s="109"/>
      <c r="J1290" s="109"/>
      <c r="K1290" s="109"/>
      <c r="L1290" s="109"/>
      <c r="M1290" s="109"/>
      <c r="N1290" s="109"/>
      <c r="O1290" s="109"/>
      <c r="P1290" s="109"/>
      <c r="Q1290" s="109"/>
      <c r="R1290" s="109"/>
      <c r="S1290" s="109"/>
      <c r="T1290" s="109"/>
      <c r="U1290" s="109"/>
      <c r="V1290" s="109"/>
      <c r="W1290" s="109"/>
      <c r="X1290" s="109"/>
      <c r="Y1290" s="109"/>
      <c r="Z1290" s="109"/>
      <c r="AA1290" s="109"/>
    </row>
    <row r="1291" spans="1:27" x14ac:dyDescent="0.25">
      <c r="A1291" s="109"/>
      <c r="B1291" s="109"/>
      <c r="C1291" s="109"/>
      <c r="D1291" s="109"/>
      <c r="E1291" s="109"/>
      <c r="F1291" s="109"/>
      <c r="G1291" s="109"/>
      <c r="H1291" s="109"/>
      <c r="I1291" s="109"/>
      <c r="J1291" s="109"/>
      <c r="K1291" s="109"/>
      <c r="L1291" s="109"/>
      <c r="M1291" s="109"/>
      <c r="N1291" s="109"/>
      <c r="O1291" s="109"/>
      <c r="P1291" s="109"/>
      <c r="Q1291" s="109"/>
      <c r="R1291" s="109"/>
      <c r="S1291" s="109"/>
      <c r="T1291" s="109"/>
      <c r="U1291" s="109"/>
      <c r="V1291" s="109"/>
      <c r="W1291" s="109"/>
      <c r="X1291" s="109"/>
      <c r="Y1291" s="109"/>
      <c r="Z1291" s="109"/>
      <c r="AA1291" s="109"/>
    </row>
    <row r="1292" spans="1:27" x14ac:dyDescent="0.25">
      <c r="A1292" s="109"/>
      <c r="B1292" s="109"/>
      <c r="C1292" s="109"/>
      <c r="D1292" s="109"/>
      <c r="E1292" s="109"/>
      <c r="F1292" s="109"/>
      <c r="G1292" s="109"/>
      <c r="H1292" s="109"/>
      <c r="I1292" s="109"/>
      <c r="J1292" s="109"/>
      <c r="K1292" s="109"/>
      <c r="L1292" s="109"/>
      <c r="M1292" s="109"/>
      <c r="N1292" s="109"/>
      <c r="O1292" s="109"/>
      <c r="P1292" s="109"/>
      <c r="Q1292" s="109"/>
      <c r="R1292" s="109"/>
      <c r="S1292" s="109"/>
      <c r="T1292" s="109"/>
      <c r="U1292" s="109"/>
      <c r="V1292" s="109"/>
      <c r="W1292" s="109"/>
      <c r="X1292" s="109"/>
      <c r="Y1292" s="109"/>
      <c r="Z1292" s="109"/>
      <c r="AA1292" s="109"/>
    </row>
    <row r="1293" spans="1:27" x14ac:dyDescent="0.25">
      <c r="A1293" s="109"/>
      <c r="B1293" s="109"/>
      <c r="C1293" s="109"/>
      <c r="D1293" s="109"/>
      <c r="E1293" s="109"/>
      <c r="F1293" s="109"/>
      <c r="G1293" s="109"/>
      <c r="H1293" s="109"/>
      <c r="I1293" s="109"/>
      <c r="J1293" s="109"/>
      <c r="K1293" s="109"/>
      <c r="L1293" s="109"/>
      <c r="M1293" s="109"/>
      <c r="N1293" s="109"/>
      <c r="O1293" s="109"/>
      <c r="P1293" s="109"/>
      <c r="Q1293" s="109"/>
      <c r="R1293" s="109"/>
      <c r="S1293" s="109"/>
      <c r="T1293" s="109"/>
      <c r="U1293" s="109"/>
      <c r="V1293" s="109"/>
      <c r="W1293" s="109"/>
      <c r="X1293" s="109"/>
      <c r="Y1293" s="109"/>
      <c r="Z1293" s="109"/>
      <c r="AA1293" s="109"/>
    </row>
    <row r="1294" spans="1:27" x14ac:dyDescent="0.25">
      <c r="A1294" s="109"/>
      <c r="B1294" s="109"/>
      <c r="C1294" s="109"/>
      <c r="D1294" s="109"/>
      <c r="E1294" s="109"/>
      <c r="F1294" s="109"/>
      <c r="G1294" s="109"/>
      <c r="H1294" s="109"/>
      <c r="I1294" s="109"/>
      <c r="J1294" s="109"/>
      <c r="K1294" s="109"/>
      <c r="L1294" s="109"/>
      <c r="M1294" s="109"/>
      <c r="N1294" s="109"/>
      <c r="O1294" s="109"/>
      <c r="P1294" s="109"/>
      <c r="Q1294" s="109"/>
      <c r="R1294" s="109"/>
      <c r="S1294" s="109"/>
      <c r="T1294" s="109"/>
      <c r="U1294" s="109"/>
      <c r="V1294" s="109"/>
      <c r="W1294" s="109"/>
      <c r="X1294" s="109"/>
      <c r="Y1294" s="109"/>
      <c r="Z1294" s="109"/>
      <c r="AA1294" s="109"/>
    </row>
    <row r="1295" spans="1:27" x14ac:dyDescent="0.25">
      <c r="A1295" s="109"/>
      <c r="B1295" s="109"/>
      <c r="C1295" s="109"/>
      <c r="D1295" s="109"/>
      <c r="E1295" s="109"/>
      <c r="F1295" s="109"/>
      <c r="G1295" s="109"/>
      <c r="H1295" s="109"/>
      <c r="I1295" s="109"/>
      <c r="J1295" s="109"/>
      <c r="K1295" s="109"/>
      <c r="L1295" s="109"/>
      <c r="M1295" s="109"/>
      <c r="N1295" s="109"/>
      <c r="O1295" s="109"/>
      <c r="P1295" s="109"/>
      <c r="Q1295" s="109"/>
      <c r="R1295" s="109"/>
      <c r="S1295" s="109"/>
      <c r="T1295" s="109"/>
      <c r="U1295" s="109"/>
      <c r="V1295" s="109"/>
      <c r="W1295" s="109"/>
      <c r="X1295" s="109"/>
      <c r="Y1295" s="109"/>
      <c r="Z1295" s="109"/>
      <c r="AA1295" s="109"/>
    </row>
    <row r="1296" spans="1:27" x14ac:dyDescent="0.25">
      <c r="A1296" s="109"/>
      <c r="B1296" s="109"/>
      <c r="C1296" s="109"/>
      <c r="D1296" s="109"/>
      <c r="E1296" s="109"/>
      <c r="F1296" s="109"/>
      <c r="G1296" s="109"/>
      <c r="H1296" s="109"/>
      <c r="I1296" s="109"/>
      <c r="J1296" s="109"/>
      <c r="K1296" s="109"/>
      <c r="L1296" s="109"/>
      <c r="M1296" s="109"/>
      <c r="N1296" s="109"/>
      <c r="O1296" s="109"/>
      <c r="P1296" s="109"/>
      <c r="Q1296" s="109"/>
      <c r="R1296" s="109"/>
      <c r="S1296" s="109"/>
      <c r="T1296" s="109"/>
      <c r="U1296" s="109"/>
      <c r="V1296" s="109"/>
      <c r="W1296" s="109"/>
      <c r="X1296" s="109"/>
      <c r="Y1296" s="109"/>
      <c r="Z1296" s="109"/>
      <c r="AA1296" s="109"/>
    </row>
    <row r="1297" spans="1:27" x14ac:dyDescent="0.25">
      <c r="A1297" s="109"/>
      <c r="B1297" s="109"/>
      <c r="C1297" s="109"/>
      <c r="D1297" s="109"/>
      <c r="E1297" s="109"/>
      <c r="F1297" s="109"/>
      <c r="G1297" s="109"/>
      <c r="H1297" s="109"/>
      <c r="I1297" s="109"/>
      <c r="J1297" s="109"/>
      <c r="K1297" s="109"/>
      <c r="L1297" s="109"/>
      <c r="M1297" s="109"/>
      <c r="N1297" s="109"/>
      <c r="O1297" s="109"/>
      <c r="P1297" s="109"/>
      <c r="Q1297" s="109"/>
      <c r="R1297" s="109"/>
      <c r="S1297" s="109"/>
      <c r="T1297" s="109"/>
      <c r="U1297" s="109"/>
      <c r="V1297" s="109"/>
      <c r="W1297" s="109"/>
      <c r="X1297" s="109"/>
      <c r="Y1297" s="109"/>
      <c r="Z1297" s="109"/>
      <c r="AA1297" s="109"/>
    </row>
    <row r="1298" spans="1:27" x14ac:dyDescent="0.25">
      <c r="A1298" s="109"/>
      <c r="B1298" s="109"/>
      <c r="C1298" s="109"/>
      <c r="D1298" s="109"/>
      <c r="E1298" s="109"/>
      <c r="F1298" s="109"/>
      <c r="G1298" s="109"/>
      <c r="H1298" s="109"/>
      <c r="I1298" s="109"/>
      <c r="J1298" s="109"/>
      <c r="K1298" s="109"/>
      <c r="L1298" s="109"/>
      <c r="M1298" s="109"/>
      <c r="N1298" s="109"/>
      <c r="O1298" s="109"/>
      <c r="P1298" s="109"/>
      <c r="Q1298" s="109"/>
      <c r="R1298" s="109"/>
      <c r="S1298" s="109"/>
      <c r="T1298" s="109"/>
      <c r="U1298" s="109"/>
      <c r="V1298" s="109"/>
      <c r="W1298" s="109"/>
      <c r="X1298" s="109"/>
      <c r="Y1298" s="109"/>
      <c r="Z1298" s="109"/>
      <c r="AA1298" s="109"/>
    </row>
    <row r="1299" spans="1:27" x14ac:dyDescent="0.25">
      <c r="A1299" s="109"/>
      <c r="B1299" s="109"/>
      <c r="C1299" s="109"/>
      <c r="D1299" s="109"/>
      <c r="E1299" s="109"/>
      <c r="F1299" s="109"/>
      <c r="G1299" s="109"/>
      <c r="H1299" s="109"/>
      <c r="I1299" s="109"/>
      <c r="J1299" s="109"/>
      <c r="K1299" s="109"/>
      <c r="L1299" s="109"/>
      <c r="M1299" s="109"/>
      <c r="N1299" s="109"/>
      <c r="O1299" s="109"/>
      <c r="P1299" s="109"/>
      <c r="Q1299" s="109"/>
      <c r="R1299" s="109"/>
      <c r="S1299" s="109"/>
      <c r="T1299" s="109"/>
      <c r="U1299" s="109"/>
      <c r="V1299" s="109"/>
      <c r="W1299" s="109"/>
      <c r="X1299" s="109"/>
      <c r="Y1299" s="109"/>
      <c r="Z1299" s="109"/>
      <c r="AA1299" s="109"/>
    </row>
    <row r="1300" spans="1:27" x14ac:dyDescent="0.25">
      <c r="A1300" s="109"/>
      <c r="B1300" s="109"/>
      <c r="C1300" s="109"/>
      <c r="D1300" s="109"/>
      <c r="E1300" s="109"/>
      <c r="F1300" s="109"/>
      <c r="G1300" s="109"/>
      <c r="H1300" s="109"/>
      <c r="I1300" s="109"/>
      <c r="J1300" s="109"/>
      <c r="K1300" s="109"/>
      <c r="L1300" s="109"/>
      <c r="M1300" s="109"/>
      <c r="N1300" s="109"/>
      <c r="O1300" s="109"/>
      <c r="P1300" s="109"/>
      <c r="Q1300" s="109"/>
      <c r="R1300" s="109"/>
      <c r="S1300" s="109"/>
      <c r="T1300" s="109"/>
      <c r="U1300" s="109"/>
      <c r="V1300" s="109"/>
      <c r="W1300" s="109"/>
      <c r="X1300" s="109"/>
      <c r="Y1300" s="109"/>
      <c r="Z1300" s="109"/>
      <c r="AA1300" s="109"/>
    </row>
    <row r="1301" spans="1:27" x14ac:dyDescent="0.25">
      <c r="A1301" s="109"/>
      <c r="B1301" s="109"/>
      <c r="C1301" s="109"/>
      <c r="D1301" s="109"/>
      <c r="E1301" s="109"/>
      <c r="F1301" s="109"/>
      <c r="G1301" s="109"/>
      <c r="H1301" s="109"/>
      <c r="I1301" s="109"/>
      <c r="J1301" s="109"/>
      <c r="K1301" s="109"/>
      <c r="L1301" s="109"/>
      <c r="M1301" s="109"/>
      <c r="N1301" s="109"/>
      <c r="O1301" s="109"/>
      <c r="P1301" s="109"/>
      <c r="Q1301" s="109"/>
      <c r="R1301" s="109"/>
      <c r="S1301" s="109"/>
      <c r="T1301" s="109"/>
      <c r="U1301" s="109"/>
      <c r="V1301" s="109"/>
      <c r="W1301" s="109"/>
      <c r="X1301" s="109"/>
      <c r="Y1301" s="109"/>
      <c r="Z1301" s="109"/>
      <c r="AA1301" s="109"/>
    </row>
    <row r="1302" spans="1:27" x14ac:dyDescent="0.25">
      <c r="A1302" s="109"/>
      <c r="B1302" s="109"/>
      <c r="C1302" s="109"/>
      <c r="D1302" s="109"/>
      <c r="E1302" s="109"/>
      <c r="F1302" s="109"/>
      <c r="G1302" s="109"/>
      <c r="H1302" s="109"/>
      <c r="I1302" s="109"/>
      <c r="J1302" s="109"/>
      <c r="K1302" s="109"/>
      <c r="L1302" s="109"/>
      <c r="M1302" s="109"/>
      <c r="N1302" s="109"/>
      <c r="O1302" s="109"/>
      <c r="P1302" s="109"/>
      <c r="Q1302" s="109"/>
      <c r="R1302" s="109"/>
      <c r="S1302" s="109"/>
      <c r="T1302" s="109"/>
      <c r="U1302" s="109"/>
      <c r="V1302" s="109"/>
      <c r="W1302" s="109"/>
      <c r="X1302" s="109"/>
      <c r="Y1302" s="109"/>
      <c r="Z1302" s="109"/>
      <c r="AA1302" s="109"/>
    </row>
    <row r="1303" spans="1:27" x14ac:dyDescent="0.25">
      <c r="A1303" s="109"/>
      <c r="B1303" s="109"/>
      <c r="C1303" s="109"/>
      <c r="D1303" s="109"/>
      <c r="E1303" s="109"/>
      <c r="F1303" s="109"/>
      <c r="G1303" s="109"/>
      <c r="H1303" s="109"/>
      <c r="I1303" s="109"/>
      <c r="J1303" s="109"/>
      <c r="K1303" s="109"/>
      <c r="L1303" s="109"/>
      <c r="M1303" s="109"/>
      <c r="N1303" s="109"/>
      <c r="O1303" s="109"/>
      <c r="P1303" s="109"/>
      <c r="Q1303" s="109"/>
      <c r="R1303" s="109"/>
      <c r="S1303" s="109"/>
      <c r="T1303" s="109"/>
      <c r="U1303" s="109"/>
      <c r="V1303" s="109"/>
      <c r="W1303" s="109"/>
      <c r="X1303" s="109"/>
      <c r="Y1303" s="109"/>
      <c r="Z1303" s="109"/>
      <c r="AA1303" s="109"/>
    </row>
    <row r="1304" spans="1:27" x14ac:dyDescent="0.25">
      <c r="A1304" s="109"/>
      <c r="B1304" s="109"/>
      <c r="C1304" s="109"/>
      <c r="D1304" s="109"/>
      <c r="E1304" s="109"/>
      <c r="F1304" s="109"/>
      <c r="G1304" s="109"/>
      <c r="H1304" s="109"/>
      <c r="I1304" s="109"/>
      <c r="J1304" s="109"/>
      <c r="K1304" s="109"/>
      <c r="L1304" s="109"/>
      <c r="M1304" s="109"/>
      <c r="N1304" s="109"/>
      <c r="O1304" s="109"/>
      <c r="P1304" s="109"/>
      <c r="Q1304" s="109"/>
      <c r="R1304" s="109"/>
      <c r="S1304" s="109"/>
      <c r="T1304" s="109"/>
      <c r="U1304" s="109"/>
      <c r="V1304" s="109"/>
      <c r="W1304" s="109"/>
      <c r="X1304" s="109"/>
      <c r="Y1304" s="109"/>
      <c r="Z1304" s="109"/>
      <c r="AA1304" s="109"/>
    </row>
    <row r="1305" spans="1:27" x14ac:dyDescent="0.25">
      <c r="A1305" s="109"/>
      <c r="B1305" s="109"/>
      <c r="C1305" s="109"/>
      <c r="D1305" s="109"/>
      <c r="E1305" s="109"/>
      <c r="F1305" s="109"/>
      <c r="G1305" s="109"/>
      <c r="H1305" s="109"/>
      <c r="I1305" s="109"/>
      <c r="J1305" s="109"/>
      <c r="K1305" s="109"/>
      <c r="L1305" s="109"/>
      <c r="M1305" s="109"/>
      <c r="N1305" s="109"/>
      <c r="O1305" s="109"/>
      <c r="P1305" s="109"/>
      <c r="Q1305" s="109"/>
      <c r="R1305" s="109"/>
      <c r="S1305" s="109"/>
      <c r="T1305" s="109"/>
      <c r="U1305" s="109"/>
      <c r="V1305" s="109"/>
      <c r="W1305" s="109"/>
      <c r="X1305" s="109"/>
      <c r="Y1305" s="109"/>
      <c r="Z1305" s="109"/>
      <c r="AA1305" s="109"/>
    </row>
    <row r="1306" spans="1:27" x14ac:dyDescent="0.25">
      <c r="A1306" s="109"/>
      <c r="B1306" s="109"/>
      <c r="C1306" s="109"/>
      <c r="D1306" s="109"/>
      <c r="E1306" s="109"/>
      <c r="F1306" s="109"/>
      <c r="G1306" s="109"/>
      <c r="H1306" s="109"/>
      <c r="I1306" s="109"/>
      <c r="J1306" s="109"/>
      <c r="K1306" s="109"/>
      <c r="L1306" s="109"/>
      <c r="M1306" s="109"/>
      <c r="N1306" s="109"/>
      <c r="O1306" s="109"/>
      <c r="P1306" s="109"/>
      <c r="Q1306" s="109"/>
      <c r="R1306" s="109"/>
      <c r="S1306" s="109"/>
      <c r="T1306" s="109"/>
      <c r="U1306" s="109"/>
      <c r="V1306" s="109"/>
      <c r="W1306" s="109"/>
      <c r="X1306" s="109"/>
      <c r="Y1306" s="109"/>
      <c r="Z1306" s="109"/>
      <c r="AA1306" s="109"/>
    </row>
    <row r="1307" spans="1:27" x14ac:dyDescent="0.25">
      <c r="A1307" s="109"/>
      <c r="B1307" s="109"/>
      <c r="C1307" s="109"/>
      <c r="D1307" s="109"/>
      <c r="E1307" s="109"/>
      <c r="F1307" s="109"/>
      <c r="G1307" s="109"/>
      <c r="H1307" s="109"/>
      <c r="I1307" s="109"/>
      <c r="J1307" s="109"/>
      <c r="K1307" s="109"/>
      <c r="L1307" s="109"/>
      <c r="M1307" s="109"/>
      <c r="N1307" s="109"/>
      <c r="O1307" s="109"/>
      <c r="P1307" s="109"/>
      <c r="Q1307" s="109"/>
      <c r="R1307" s="109"/>
      <c r="S1307" s="109"/>
      <c r="T1307" s="109"/>
      <c r="U1307" s="109"/>
      <c r="V1307" s="109"/>
      <c r="W1307" s="109"/>
      <c r="X1307" s="109"/>
      <c r="Y1307" s="109"/>
      <c r="Z1307" s="109"/>
      <c r="AA1307" s="109"/>
    </row>
    <row r="1308" spans="1:27" x14ac:dyDescent="0.25">
      <c r="A1308" s="109"/>
      <c r="B1308" s="109"/>
      <c r="C1308" s="109"/>
      <c r="D1308" s="109"/>
      <c r="E1308" s="109"/>
      <c r="F1308" s="109"/>
      <c r="G1308" s="109"/>
      <c r="H1308" s="109"/>
      <c r="I1308" s="109"/>
      <c r="J1308" s="109"/>
      <c r="K1308" s="109"/>
      <c r="L1308" s="109"/>
      <c r="M1308" s="109"/>
      <c r="N1308" s="109"/>
      <c r="O1308" s="109"/>
      <c r="P1308" s="109"/>
      <c r="Q1308" s="109"/>
      <c r="R1308" s="109"/>
      <c r="S1308" s="109"/>
      <c r="T1308" s="109"/>
      <c r="U1308" s="109"/>
      <c r="V1308" s="109"/>
      <c r="W1308" s="109"/>
      <c r="X1308" s="109"/>
      <c r="Y1308" s="109"/>
      <c r="Z1308" s="109"/>
      <c r="AA1308" s="109"/>
    </row>
    <row r="1309" spans="1:27" x14ac:dyDescent="0.25">
      <c r="A1309" s="109"/>
      <c r="B1309" s="109"/>
      <c r="C1309" s="109"/>
      <c r="D1309" s="109"/>
      <c r="E1309" s="109"/>
      <c r="F1309" s="109"/>
      <c r="G1309" s="109"/>
      <c r="H1309" s="109"/>
      <c r="I1309" s="109"/>
      <c r="J1309" s="109"/>
      <c r="K1309" s="109"/>
      <c r="L1309" s="109"/>
      <c r="M1309" s="109"/>
      <c r="N1309" s="109"/>
      <c r="O1309" s="109"/>
      <c r="P1309" s="109"/>
      <c r="Q1309" s="109"/>
      <c r="R1309" s="109"/>
      <c r="S1309" s="109"/>
      <c r="T1309" s="109"/>
      <c r="U1309" s="109"/>
      <c r="V1309" s="109"/>
      <c r="W1309" s="109"/>
      <c r="X1309" s="109"/>
      <c r="Y1309" s="109"/>
      <c r="Z1309" s="109"/>
      <c r="AA1309" s="109"/>
    </row>
    <row r="1310" spans="1:27" x14ac:dyDescent="0.25">
      <c r="A1310" s="109"/>
      <c r="B1310" s="109"/>
      <c r="C1310" s="109"/>
      <c r="D1310" s="109"/>
      <c r="E1310" s="109"/>
      <c r="F1310" s="109"/>
      <c r="G1310" s="109"/>
      <c r="H1310" s="109"/>
      <c r="I1310" s="109"/>
      <c r="J1310" s="109"/>
      <c r="K1310" s="109"/>
      <c r="L1310" s="109"/>
      <c r="M1310" s="109"/>
      <c r="N1310" s="109"/>
      <c r="O1310" s="109"/>
      <c r="P1310" s="109"/>
      <c r="Q1310" s="109"/>
      <c r="R1310" s="109"/>
      <c r="S1310" s="109"/>
      <c r="T1310" s="109"/>
      <c r="U1310" s="109"/>
      <c r="V1310" s="109"/>
      <c r="W1310" s="109"/>
      <c r="X1310" s="109"/>
      <c r="Y1310" s="109"/>
      <c r="Z1310" s="109"/>
      <c r="AA1310" s="109"/>
    </row>
    <row r="1311" spans="1:27" x14ac:dyDescent="0.25">
      <c r="A1311" s="109"/>
      <c r="B1311" s="109"/>
      <c r="C1311" s="109"/>
      <c r="D1311" s="109"/>
      <c r="E1311" s="109"/>
      <c r="F1311" s="109"/>
      <c r="G1311" s="109"/>
      <c r="H1311" s="109"/>
      <c r="I1311" s="109"/>
      <c r="J1311" s="109"/>
      <c r="K1311" s="109"/>
      <c r="L1311" s="109"/>
      <c r="M1311" s="109"/>
      <c r="N1311" s="109"/>
      <c r="O1311" s="109"/>
      <c r="P1311" s="109"/>
      <c r="Q1311" s="109"/>
      <c r="R1311" s="109"/>
      <c r="S1311" s="109"/>
      <c r="T1311" s="109"/>
      <c r="U1311" s="109"/>
      <c r="V1311" s="109"/>
      <c r="W1311" s="109"/>
      <c r="X1311" s="109"/>
      <c r="Y1311" s="109"/>
      <c r="Z1311" s="109"/>
      <c r="AA1311" s="109"/>
    </row>
    <row r="1312" spans="1:27" x14ac:dyDescent="0.25">
      <c r="A1312" s="109"/>
      <c r="B1312" s="109"/>
      <c r="C1312" s="109"/>
      <c r="D1312" s="109"/>
      <c r="E1312" s="109"/>
      <c r="F1312" s="109"/>
      <c r="G1312" s="109"/>
      <c r="H1312" s="109"/>
      <c r="I1312" s="109"/>
      <c r="J1312" s="109"/>
      <c r="K1312" s="109"/>
      <c r="L1312" s="109"/>
      <c r="M1312" s="109"/>
      <c r="N1312" s="109"/>
      <c r="O1312" s="109"/>
      <c r="P1312" s="109"/>
      <c r="Q1312" s="109"/>
      <c r="R1312" s="109"/>
      <c r="S1312" s="109"/>
      <c r="T1312" s="109"/>
      <c r="U1312" s="109"/>
      <c r="V1312" s="109"/>
      <c r="W1312" s="109"/>
      <c r="X1312" s="109"/>
      <c r="Y1312" s="109"/>
      <c r="Z1312" s="109"/>
      <c r="AA1312" s="109"/>
    </row>
    <row r="1313" spans="1:27" x14ac:dyDescent="0.25">
      <c r="A1313" s="109"/>
      <c r="B1313" s="109"/>
      <c r="C1313" s="109"/>
      <c r="D1313" s="109"/>
      <c r="E1313" s="109"/>
      <c r="F1313" s="109"/>
      <c r="G1313" s="109"/>
      <c r="H1313" s="109"/>
      <c r="I1313" s="109"/>
      <c r="J1313" s="109"/>
      <c r="K1313" s="109"/>
      <c r="L1313" s="109"/>
      <c r="M1313" s="109"/>
      <c r="N1313" s="109"/>
      <c r="O1313" s="109"/>
      <c r="P1313" s="109"/>
      <c r="Q1313" s="109"/>
      <c r="R1313" s="109"/>
      <c r="S1313" s="109"/>
      <c r="T1313" s="109"/>
      <c r="U1313" s="109"/>
      <c r="V1313" s="109"/>
      <c r="W1313" s="109"/>
      <c r="X1313" s="109"/>
      <c r="Y1313" s="109"/>
      <c r="Z1313" s="109"/>
      <c r="AA1313" s="109"/>
    </row>
    <row r="1314" spans="1:27" x14ac:dyDescent="0.25">
      <c r="A1314" s="109"/>
      <c r="B1314" s="109"/>
      <c r="C1314" s="109"/>
      <c r="D1314" s="109"/>
      <c r="E1314" s="109"/>
      <c r="F1314" s="109"/>
      <c r="G1314" s="109"/>
      <c r="H1314" s="109"/>
      <c r="I1314" s="109"/>
      <c r="J1314" s="109"/>
      <c r="K1314" s="109"/>
      <c r="L1314" s="109"/>
      <c r="M1314" s="109"/>
      <c r="N1314" s="109"/>
      <c r="O1314" s="109"/>
      <c r="P1314" s="109"/>
      <c r="Q1314" s="109"/>
      <c r="R1314" s="109"/>
      <c r="S1314" s="109"/>
      <c r="T1314" s="109"/>
      <c r="U1314" s="109"/>
      <c r="V1314" s="109"/>
      <c r="W1314" s="109"/>
      <c r="X1314" s="109"/>
      <c r="Y1314" s="109"/>
      <c r="Z1314" s="109"/>
      <c r="AA1314" s="109"/>
    </row>
    <row r="1315" spans="1:27" x14ac:dyDescent="0.25">
      <c r="A1315" s="109"/>
      <c r="B1315" s="109"/>
      <c r="C1315" s="109"/>
      <c r="D1315" s="109"/>
      <c r="E1315" s="109"/>
      <c r="F1315" s="109"/>
      <c r="G1315" s="109"/>
      <c r="H1315" s="109"/>
      <c r="I1315" s="109"/>
      <c r="J1315" s="109"/>
      <c r="K1315" s="109"/>
      <c r="L1315" s="109"/>
      <c r="M1315" s="109"/>
      <c r="N1315" s="109"/>
      <c r="O1315" s="109"/>
      <c r="P1315" s="109"/>
      <c r="Q1315" s="109"/>
      <c r="R1315" s="109"/>
      <c r="S1315" s="109"/>
      <c r="T1315" s="109"/>
      <c r="U1315" s="109"/>
      <c r="V1315" s="109"/>
      <c r="W1315" s="109"/>
      <c r="X1315" s="109"/>
      <c r="Y1315" s="109"/>
      <c r="Z1315" s="109"/>
      <c r="AA1315" s="109"/>
    </row>
    <row r="1316" spans="1:27" x14ac:dyDescent="0.25">
      <c r="A1316" s="109"/>
      <c r="B1316" s="109"/>
      <c r="C1316" s="109"/>
      <c r="D1316" s="109"/>
      <c r="E1316" s="109"/>
      <c r="F1316" s="109"/>
      <c r="G1316" s="109"/>
      <c r="H1316" s="109"/>
      <c r="I1316" s="109"/>
      <c r="J1316" s="109"/>
      <c r="K1316" s="109"/>
      <c r="L1316" s="109"/>
      <c r="M1316" s="109"/>
      <c r="N1316" s="109"/>
      <c r="O1316" s="109"/>
      <c r="P1316" s="109"/>
      <c r="Q1316" s="109"/>
      <c r="R1316" s="109"/>
      <c r="S1316" s="109"/>
      <c r="T1316" s="109"/>
      <c r="U1316" s="109"/>
      <c r="V1316" s="109"/>
      <c r="W1316" s="109"/>
      <c r="X1316" s="109"/>
      <c r="Y1316" s="109"/>
      <c r="Z1316" s="109"/>
      <c r="AA1316" s="109"/>
    </row>
    <row r="1317" spans="1:27" x14ac:dyDescent="0.25">
      <c r="A1317" s="109"/>
      <c r="B1317" s="109"/>
      <c r="C1317" s="109"/>
      <c r="D1317" s="109"/>
      <c r="E1317" s="109"/>
      <c r="F1317" s="109"/>
      <c r="G1317" s="109"/>
      <c r="H1317" s="109"/>
      <c r="I1317" s="109"/>
      <c r="J1317" s="109"/>
      <c r="K1317" s="109"/>
      <c r="L1317" s="109"/>
      <c r="M1317" s="109"/>
      <c r="N1317" s="109"/>
      <c r="O1317" s="109"/>
      <c r="P1317" s="109"/>
      <c r="Q1317" s="109"/>
      <c r="R1317" s="109"/>
      <c r="S1317" s="109"/>
      <c r="T1317" s="109"/>
      <c r="U1317" s="109"/>
      <c r="V1317" s="109"/>
      <c r="W1317" s="109"/>
      <c r="X1317" s="109"/>
      <c r="Y1317" s="109"/>
      <c r="Z1317" s="109"/>
      <c r="AA1317" s="109"/>
    </row>
    <row r="1318" spans="1:27" x14ac:dyDescent="0.25">
      <c r="A1318" s="109"/>
      <c r="B1318" s="109"/>
      <c r="C1318" s="109"/>
      <c r="D1318" s="109"/>
      <c r="E1318" s="109"/>
      <c r="F1318" s="109"/>
      <c r="G1318" s="109"/>
      <c r="H1318" s="109"/>
      <c r="I1318" s="109"/>
      <c r="J1318" s="109"/>
      <c r="K1318" s="109"/>
      <c r="L1318" s="109"/>
      <c r="M1318" s="109"/>
      <c r="N1318" s="109"/>
      <c r="O1318" s="109"/>
      <c r="P1318" s="109"/>
      <c r="Q1318" s="109"/>
      <c r="R1318" s="109"/>
      <c r="S1318" s="109"/>
      <c r="T1318" s="109"/>
      <c r="U1318" s="109"/>
      <c r="V1318" s="109"/>
      <c r="W1318" s="109"/>
      <c r="X1318" s="109"/>
      <c r="Y1318" s="109"/>
      <c r="Z1318" s="109"/>
      <c r="AA1318" s="109"/>
    </row>
    <row r="1319" spans="1:27" x14ac:dyDescent="0.25">
      <c r="A1319" s="109"/>
      <c r="B1319" s="109"/>
      <c r="C1319" s="109"/>
      <c r="D1319" s="109"/>
      <c r="E1319" s="109"/>
      <c r="F1319" s="109"/>
      <c r="G1319" s="109"/>
      <c r="H1319" s="109"/>
      <c r="I1319" s="109"/>
      <c r="J1319" s="109"/>
      <c r="K1319" s="109"/>
      <c r="L1319" s="109"/>
      <c r="M1319" s="109"/>
      <c r="N1319" s="109"/>
      <c r="O1319" s="109"/>
      <c r="P1319" s="109"/>
      <c r="Q1319" s="109"/>
      <c r="R1319" s="109"/>
      <c r="S1319" s="109"/>
      <c r="T1319" s="109"/>
      <c r="U1319" s="109"/>
      <c r="V1319" s="109"/>
      <c r="W1319" s="109"/>
      <c r="X1319" s="109"/>
      <c r="Y1319" s="109"/>
      <c r="Z1319" s="109"/>
      <c r="AA1319" s="109"/>
    </row>
    <row r="1320" spans="1:27" x14ac:dyDescent="0.25">
      <c r="A1320" s="109"/>
      <c r="B1320" s="109"/>
      <c r="C1320" s="109"/>
      <c r="D1320" s="109"/>
      <c r="E1320" s="109"/>
      <c r="F1320" s="109"/>
      <c r="G1320" s="109"/>
      <c r="H1320" s="109"/>
      <c r="I1320" s="109"/>
      <c r="J1320" s="109"/>
      <c r="K1320" s="109"/>
      <c r="L1320" s="109"/>
      <c r="M1320" s="109"/>
      <c r="N1320" s="109"/>
      <c r="O1320" s="109"/>
      <c r="P1320" s="109"/>
      <c r="Q1320" s="109"/>
      <c r="R1320" s="109"/>
      <c r="S1320" s="109"/>
      <c r="T1320" s="109"/>
      <c r="U1320" s="109"/>
      <c r="V1320" s="109"/>
      <c r="W1320" s="109"/>
      <c r="X1320" s="109"/>
      <c r="Y1320" s="109"/>
      <c r="Z1320" s="109"/>
      <c r="AA1320" s="109"/>
    </row>
    <row r="1321" spans="1:27" x14ac:dyDescent="0.25">
      <c r="A1321" s="109"/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  <c r="T1321" s="109"/>
      <c r="U1321" s="109"/>
      <c r="V1321" s="109"/>
      <c r="W1321" s="109"/>
      <c r="X1321" s="109"/>
      <c r="Y1321" s="109"/>
      <c r="Z1321" s="109"/>
      <c r="AA1321" s="109"/>
    </row>
    <row r="1322" spans="1:27" x14ac:dyDescent="0.25">
      <c r="A1322" s="109"/>
      <c r="B1322" s="109"/>
      <c r="C1322" s="109"/>
      <c r="D1322" s="109"/>
      <c r="E1322" s="109"/>
      <c r="F1322" s="109"/>
      <c r="G1322" s="109"/>
      <c r="H1322" s="109"/>
      <c r="I1322" s="109"/>
      <c r="J1322" s="109"/>
      <c r="K1322" s="109"/>
      <c r="L1322" s="109"/>
      <c r="M1322" s="109"/>
      <c r="N1322" s="109"/>
      <c r="O1322" s="109"/>
      <c r="P1322" s="109"/>
      <c r="Q1322" s="109"/>
      <c r="R1322" s="109"/>
      <c r="S1322" s="109"/>
      <c r="T1322" s="109"/>
      <c r="U1322" s="109"/>
      <c r="V1322" s="109"/>
      <c r="W1322" s="109"/>
      <c r="X1322" s="109"/>
      <c r="Y1322" s="109"/>
      <c r="Z1322" s="109"/>
      <c r="AA1322" s="109"/>
    </row>
    <row r="1323" spans="1:27" x14ac:dyDescent="0.25">
      <c r="A1323" s="109"/>
      <c r="B1323" s="109"/>
      <c r="C1323" s="109"/>
      <c r="D1323" s="109"/>
      <c r="E1323" s="109"/>
      <c r="F1323" s="109"/>
      <c r="G1323" s="109"/>
      <c r="H1323" s="109"/>
      <c r="I1323" s="109"/>
      <c r="J1323" s="109"/>
      <c r="K1323" s="109"/>
      <c r="L1323" s="109"/>
      <c r="M1323" s="109"/>
      <c r="N1323" s="109"/>
      <c r="O1323" s="109"/>
      <c r="P1323" s="109"/>
      <c r="Q1323" s="109"/>
      <c r="R1323" s="109"/>
      <c r="S1323" s="109"/>
      <c r="T1323" s="109"/>
      <c r="U1323" s="109"/>
      <c r="V1323" s="109"/>
      <c r="W1323" s="109"/>
      <c r="X1323" s="109"/>
      <c r="Y1323" s="109"/>
      <c r="Z1323" s="109"/>
      <c r="AA1323" s="109"/>
    </row>
    <row r="1324" spans="1:27" x14ac:dyDescent="0.25">
      <c r="A1324" s="109"/>
      <c r="B1324" s="109"/>
      <c r="C1324" s="109"/>
      <c r="D1324" s="109"/>
      <c r="E1324" s="109"/>
      <c r="F1324" s="109"/>
      <c r="G1324" s="109"/>
      <c r="H1324" s="109"/>
      <c r="I1324" s="109"/>
      <c r="J1324" s="109"/>
      <c r="K1324" s="109"/>
      <c r="L1324" s="109"/>
      <c r="M1324" s="109"/>
      <c r="N1324" s="109"/>
      <c r="O1324" s="109"/>
      <c r="P1324" s="109"/>
      <c r="Q1324" s="109"/>
      <c r="R1324" s="109"/>
      <c r="S1324" s="109"/>
      <c r="T1324" s="109"/>
      <c r="U1324" s="109"/>
      <c r="V1324" s="109"/>
      <c r="W1324" s="109"/>
      <c r="X1324" s="109"/>
      <c r="Y1324" s="109"/>
      <c r="Z1324" s="109"/>
      <c r="AA1324" s="109"/>
    </row>
    <row r="1325" spans="1:27" x14ac:dyDescent="0.25">
      <c r="A1325" s="109"/>
      <c r="B1325" s="109"/>
      <c r="C1325" s="109"/>
      <c r="D1325" s="109"/>
      <c r="E1325" s="109"/>
      <c r="F1325" s="109"/>
      <c r="G1325" s="109"/>
      <c r="H1325" s="109"/>
      <c r="I1325" s="109"/>
      <c r="J1325" s="109"/>
      <c r="K1325" s="109"/>
      <c r="L1325" s="109"/>
      <c r="M1325" s="109"/>
      <c r="N1325" s="109"/>
      <c r="O1325" s="109"/>
      <c r="P1325" s="109"/>
      <c r="Q1325" s="109"/>
      <c r="R1325" s="109"/>
      <c r="S1325" s="109"/>
      <c r="T1325" s="109"/>
      <c r="U1325" s="109"/>
      <c r="V1325" s="109"/>
      <c r="W1325" s="109"/>
      <c r="X1325" s="109"/>
      <c r="Y1325" s="109"/>
      <c r="Z1325" s="109"/>
      <c r="AA1325" s="109"/>
    </row>
    <row r="1326" spans="1:27" x14ac:dyDescent="0.25">
      <c r="A1326" s="109"/>
      <c r="B1326" s="109"/>
      <c r="C1326" s="109"/>
      <c r="D1326" s="109"/>
      <c r="E1326" s="109"/>
      <c r="F1326" s="109"/>
      <c r="G1326" s="109"/>
      <c r="H1326" s="109"/>
      <c r="I1326" s="109"/>
      <c r="J1326" s="109"/>
      <c r="K1326" s="109"/>
      <c r="L1326" s="109"/>
      <c r="M1326" s="109"/>
      <c r="N1326" s="109"/>
      <c r="O1326" s="109"/>
      <c r="P1326" s="109"/>
      <c r="Q1326" s="109"/>
      <c r="R1326" s="109"/>
      <c r="S1326" s="109"/>
      <c r="T1326" s="109"/>
      <c r="U1326" s="109"/>
      <c r="V1326" s="109"/>
      <c r="W1326" s="109"/>
      <c r="X1326" s="109"/>
      <c r="Y1326" s="109"/>
      <c r="Z1326" s="109"/>
      <c r="AA1326" s="109"/>
    </row>
    <row r="1327" spans="1:27" x14ac:dyDescent="0.25">
      <c r="A1327" s="109"/>
      <c r="B1327" s="109"/>
      <c r="C1327" s="109"/>
      <c r="D1327" s="109"/>
      <c r="E1327" s="109"/>
      <c r="F1327" s="109"/>
      <c r="G1327" s="109"/>
      <c r="H1327" s="109"/>
      <c r="I1327" s="109"/>
      <c r="J1327" s="109"/>
      <c r="K1327" s="109"/>
      <c r="L1327" s="109"/>
      <c r="M1327" s="109"/>
      <c r="N1327" s="109"/>
      <c r="O1327" s="109"/>
      <c r="P1327" s="109"/>
      <c r="Q1327" s="109"/>
      <c r="R1327" s="109"/>
      <c r="S1327" s="109"/>
      <c r="T1327" s="109"/>
      <c r="U1327" s="109"/>
      <c r="V1327" s="109"/>
      <c r="W1327" s="109"/>
      <c r="X1327" s="109"/>
      <c r="Y1327" s="109"/>
      <c r="Z1327" s="109"/>
      <c r="AA1327" s="109"/>
    </row>
    <row r="1328" spans="1:27" x14ac:dyDescent="0.25">
      <c r="A1328" s="109"/>
      <c r="B1328" s="109"/>
      <c r="C1328" s="109"/>
      <c r="D1328" s="109"/>
      <c r="E1328" s="109"/>
      <c r="F1328" s="109"/>
      <c r="G1328" s="109"/>
      <c r="H1328" s="109"/>
      <c r="I1328" s="109"/>
      <c r="J1328" s="109"/>
      <c r="K1328" s="109"/>
      <c r="L1328" s="109"/>
      <c r="M1328" s="109"/>
      <c r="N1328" s="109"/>
      <c r="O1328" s="109"/>
      <c r="P1328" s="109"/>
      <c r="Q1328" s="109"/>
      <c r="R1328" s="109"/>
      <c r="S1328" s="109"/>
      <c r="T1328" s="109"/>
      <c r="U1328" s="109"/>
      <c r="V1328" s="109"/>
      <c r="W1328" s="109"/>
      <c r="X1328" s="109"/>
      <c r="Y1328" s="109"/>
      <c r="Z1328" s="109"/>
      <c r="AA1328" s="109"/>
    </row>
    <row r="1329" spans="1:27" x14ac:dyDescent="0.25">
      <c r="A1329" s="109"/>
      <c r="B1329" s="109"/>
      <c r="C1329" s="109"/>
      <c r="D1329" s="109"/>
      <c r="E1329" s="109"/>
      <c r="F1329" s="109"/>
      <c r="G1329" s="109"/>
      <c r="H1329" s="109"/>
      <c r="I1329" s="109"/>
      <c r="J1329" s="109"/>
      <c r="K1329" s="109"/>
      <c r="L1329" s="109"/>
      <c r="M1329" s="109"/>
      <c r="N1329" s="109"/>
      <c r="O1329" s="109"/>
      <c r="P1329" s="109"/>
      <c r="Q1329" s="109"/>
      <c r="R1329" s="109"/>
      <c r="S1329" s="109"/>
      <c r="T1329" s="109"/>
      <c r="U1329" s="109"/>
      <c r="V1329" s="109"/>
      <c r="W1329" s="109"/>
      <c r="X1329" s="109"/>
      <c r="Y1329" s="109"/>
      <c r="Z1329" s="109"/>
      <c r="AA1329" s="109"/>
    </row>
    <row r="1330" spans="1:27" x14ac:dyDescent="0.25">
      <c r="A1330" s="109"/>
      <c r="B1330" s="109"/>
      <c r="C1330" s="109"/>
      <c r="D1330" s="109"/>
      <c r="E1330" s="109"/>
      <c r="F1330" s="109"/>
      <c r="G1330" s="109"/>
      <c r="H1330" s="109"/>
      <c r="I1330" s="109"/>
      <c r="J1330" s="109"/>
      <c r="K1330" s="109"/>
      <c r="L1330" s="109"/>
      <c r="M1330" s="109"/>
      <c r="N1330" s="109"/>
      <c r="O1330" s="109"/>
      <c r="P1330" s="109"/>
      <c r="Q1330" s="109"/>
      <c r="R1330" s="109"/>
      <c r="S1330" s="109"/>
      <c r="T1330" s="109"/>
      <c r="U1330" s="109"/>
      <c r="V1330" s="109"/>
      <c r="W1330" s="109"/>
      <c r="X1330" s="109"/>
      <c r="Y1330" s="109"/>
      <c r="Z1330" s="109"/>
      <c r="AA1330" s="109"/>
    </row>
    <row r="1331" spans="1:27" x14ac:dyDescent="0.25">
      <c r="A1331" s="109"/>
      <c r="B1331" s="109"/>
      <c r="C1331" s="109"/>
      <c r="D1331" s="109"/>
      <c r="E1331" s="109"/>
      <c r="F1331" s="109"/>
      <c r="G1331" s="109"/>
      <c r="H1331" s="109"/>
      <c r="I1331" s="109"/>
      <c r="J1331" s="109"/>
      <c r="K1331" s="109"/>
      <c r="L1331" s="109"/>
      <c r="M1331" s="109"/>
      <c r="N1331" s="109"/>
      <c r="O1331" s="109"/>
      <c r="P1331" s="109"/>
      <c r="Q1331" s="109"/>
      <c r="R1331" s="109"/>
      <c r="S1331" s="109"/>
      <c r="T1331" s="109"/>
      <c r="U1331" s="109"/>
      <c r="V1331" s="109"/>
      <c r="W1331" s="109"/>
      <c r="X1331" s="109"/>
      <c r="Y1331" s="109"/>
      <c r="Z1331" s="109"/>
      <c r="AA1331" s="109"/>
    </row>
    <row r="1332" spans="1:27" x14ac:dyDescent="0.25">
      <c r="A1332" s="109"/>
      <c r="B1332" s="109"/>
      <c r="C1332" s="109"/>
      <c r="D1332" s="109"/>
      <c r="E1332" s="109"/>
      <c r="F1332" s="109"/>
      <c r="G1332" s="109"/>
      <c r="H1332" s="109"/>
      <c r="I1332" s="109"/>
      <c r="J1332" s="109"/>
      <c r="K1332" s="109"/>
      <c r="L1332" s="109"/>
      <c r="M1332" s="109"/>
      <c r="N1332" s="109"/>
      <c r="O1332" s="109"/>
      <c r="P1332" s="109"/>
      <c r="Q1332" s="109"/>
      <c r="R1332" s="109"/>
      <c r="S1332" s="109"/>
      <c r="T1332" s="109"/>
      <c r="U1332" s="109"/>
      <c r="V1332" s="109"/>
      <c r="W1332" s="109"/>
      <c r="X1332" s="109"/>
      <c r="Y1332" s="109"/>
      <c r="Z1332" s="109"/>
      <c r="AA1332" s="109"/>
    </row>
    <row r="1333" spans="1:27" x14ac:dyDescent="0.25">
      <c r="A1333" s="109"/>
      <c r="B1333" s="109"/>
      <c r="C1333" s="109"/>
      <c r="D1333" s="109"/>
      <c r="E1333" s="109"/>
      <c r="F1333" s="109"/>
      <c r="G1333" s="109"/>
      <c r="H1333" s="109"/>
      <c r="I1333" s="109"/>
      <c r="J1333" s="109"/>
      <c r="K1333" s="109"/>
      <c r="L1333" s="109"/>
      <c r="M1333" s="109"/>
      <c r="N1333" s="109"/>
      <c r="O1333" s="109"/>
      <c r="P1333" s="109"/>
      <c r="Q1333" s="109"/>
      <c r="R1333" s="109"/>
      <c r="S1333" s="109"/>
      <c r="T1333" s="109"/>
      <c r="U1333" s="109"/>
      <c r="V1333" s="109"/>
      <c r="W1333" s="109"/>
      <c r="X1333" s="109"/>
      <c r="Y1333" s="109"/>
      <c r="Z1333" s="109"/>
      <c r="AA1333" s="109"/>
    </row>
    <row r="1334" spans="1:27" x14ac:dyDescent="0.25">
      <c r="A1334" s="109"/>
      <c r="B1334" s="109"/>
      <c r="C1334" s="109"/>
      <c r="D1334" s="109"/>
      <c r="E1334" s="109"/>
      <c r="F1334" s="109"/>
      <c r="G1334" s="109"/>
      <c r="H1334" s="109"/>
      <c r="I1334" s="109"/>
      <c r="J1334" s="109"/>
      <c r="K1334" s="109"/>
      <c r="L1334" s="109"/>
      <c r="M1334" s="109"/>
      <c r="N1334" s="109"/>
      <c r="O1334" s="109"/>
      <c r="P1334" s="109"/>
      <c r="Q1334" s="109"/>
      <c r="R1334" s="109"/>
      <c r="S1334" s="109"/>
      <c r="T1334" s="109"/>
      <c r="U1334" s="109"/>
      <c r="V1334" s="109"/>
      <c r="W1334" s="109"/>
      <c r="X1334" s="109"/>
      <c r="Y1334" s="109"/>
      <c r="Z1334" s="109"/>
      <c r="AA1334" s="109"/>
    </row>
    <row r="1335" spans="1:27" x14ac:dyDescent="0.25">
      <c r="A1335" s="109"/>
      <c r="B1335" s="109"/>
      <c r="C1335" s="109"/>
      <c r="D1335" s="109"/>
      <c r="E1335" s="109"/>
      <c r="F1335" s="109"/>
      <c r="G1335" s="109"/>
      <c r="H1335" s="109"/>
      <c r="I1335" s="109"/>
      <c r="J1335" s="109"/>
      <c r="K1335" s="109"/>
      <c r="L1335" s="109"/>
      <c r="M1335" s="109"/>
      <c r="N1335" s="109"/>
      <c r="O1335" s="109"/>
      <c r="P1335" s="109"/>
      <c r="Q1335" s="109"/>
      <c r="R1335" s="109"/>
      <c r="S1335" s="109"/>
      <c r="T1335" s="109"/>
      <c r="U1335" s="109"/>
      <c r="V1335" s="109"/>
      <c r="W1335" s="109"/>
      <c r="X1335" s="109"/>
      <c r="Y1335" s="109"/>
      <c r="Z1335" s="109"/>
      <c r="AA1335" s="109"/>
    </row>
    <row r="1336" spans="1:27" x14ac:dyDescent="0.25">
      <c r="A1336" s="109"/>
      <c r="B1336" s="109"/>
      <c r="C1336" s="109"/>
      <c r="D1336" s="109"/>
      <c r="E1336" s="109"/>
      <c r="F1336" s="109"/>
      <c r="G1336" s="109"/>
      <c r="H1336" s="109"/>
      <c r="I1336" s="109"/>
      <c r="J1336" s="109"/>
      <c r="K1336" s="109"/>
      <c r="L1336" s="109"/>
      <c r="M1336" s="109"/>
      <c r="N1336" s="109"/>
      <c r="O1336" s="109"/>
      <c r="P1336" s="109"/>
      <c r="Q1336" s="109"/>
      <c r="R1336" s="109"/>
      <c r="S1336" s="109"/>
      <c r="T1336" s="109"/>
      <c r="U1336" s="109"/>
      <c r="V1336" s="109"/>
      <c r="W1336" s="109"/>
      <c r="X1336" s="109"/>
      <c r="Y1336" s="109"/>
      <c r="Z1336" s="109"/>
      <c r="AA1336" s="109"/>
    </row>
    <row r="1337" spans="1:27" x14ac:dyDescent="0.25">
      <c r="A1337" s="109"/>
      <c r="B1337" s="109"/>
      <c r="C1337" s="109"/>
      <c r="D1337" s="109"/>
      <c r="E1337" s="109"/>
      <c r="F1337" s="109"/>
      <c r="G1337" s="109"/>
      <c r="H1337" s="109"/>
      <c r="I1337" s="109"/>
      <c r="J1337" s="109"/>
      <c r="K1337" s="109"/>
      <c r="L1337" s="109"/>
      <c r="M1337" s="109"/>
      <c r="N1337" s="109"/>
      <c r="O1337" s="109"/>
      <c r="P1337" s="109"/>
      <c r="Q1337" s="109"/>
      <c r="R1337" s="109"/>
      <c r="S1337" s="109"/>
      <c r="T1337" s="109"/>
      <c r="U1337" s="109"/>
      <c r="V1337" s="109"/>
      <c r="W1337" s="109"/>
      <c r="X1337" s="109"/>
      <c r="Y1337" s="109"/>
      <c r="Z1337" s="109"/>
      <c r="AA1337" s="109"/>
    </row>
    <row r="1338" spans="1:27" x14ac:dyDescent="0.25">
      <c r="A1338" s="109"/>
      <c r="B1338" s="109"/>
      <c r="C1338" s="109"/>
      <c r="D1338" s="109"/>
      <c r="E1338" s="109"/>
      <c r="F1338" s="109"/>
      <c r="G1338" s="109"/>
      <c r="H1338" s="109"/>
      <c r="I1338" s="109"/>
      <c r="J1338" s="109"/>
      <c r="K1338" s="109"/>
      <c r="L1338" s="109"/>
      <c r="M1338" s="109"/>
      <c r="N1338" s="109"/>
      <c r="O1338" s="109"/>
      <c r="P1338" s="109"/>
      <c r="Q1338" s="109"/>
      <c r="R1338" s="109"/>
      <c r="S1338" s="109"/>
      <c r="T1338" s="109"/>
      <c r="U1338" s="109"/>
      <c r="V1338" s="109"/>
      <c r="W1338" s="109"/>
      <c r="X1338" s="109"/>
      <c r="Y1338" s="109"/>
      <c r="Z1338" s="109"/>
      <c r="AA1338" s="109"/>
    </row>
    <row r="1339" spans="1:27" x14ac:dyDescent="0.25">
      <c r="A1339" s="109"/>
      <c r="B1339" s="109"/>
      <c r="C1339" s="109"/>
      <c r="D1339" s="109"/>
      <c r="E1339" s="109"/>
      <c r="F1339" s="109"/>
      <c r="G1339" s="109"/>
      <c r="H1339" s="109"/>
      <c r="I1339" s="109"/>
      <c r="J1339" s="109"/>
      <c r="K1339" s="109"/>
      <c r="L1339" s="109"/>
      <c r="M1339" s="109"/>
      <c r="N1339" s="109"/>
      <c r="O1339" s="109"/>
      <c r="P1339" s="109"/>
      <c r="Q1339" s="109"/>
      <c r="R1339" s="109"/>
      <c r="S1339" s="109"/>
      <c r="T1339" s="109"/>
      <c r="U1339" s="109"/>
      <c r="V1339" s="109"/>
      <c r="W1339" s="109"/>
      <c r="X1339" s="109"/>
      <c r="Y1339" s="109"/>
      <c r="Z1339" s="109"/>
      <c r="AA1339" s="109"/>
    </row>
    <row r="1340" spans="1:27" x14ac:dyDescent="0.25">
      <c r="A1340" s="109"/>
      <c r="B1340" s="109"/>
      <c r="C1340" s="109"/>
      <c r="D1340" s="109"/>
      <c r="E1340" s="109"/>
      <c r="F1340" s="109"/>
      <c r="G1340" s="109"/>
      <c r="H1340" s="109"/>
      <c r="I1340" s="109"/>
      <c r="J1340" s="109"/>
      <c r="K1340" s="109"/>
      <c r="L1340" s="109"/>
      <c r="M1340" s="109"/>
      <c r="N1340" s="109"/>
      <c r="O1340" s="109"/>
      <c r="P1340" s="109"/>
      <c r="Q1340" s="109"/>
      <c r="R1340" s="109"/>
      <c r="S1340" s="109"/>
      <c r="T1340" s="109"/>
      <c r="U1340" s="109"/>
      <c r="V1340" s="109"/>
      <c r="W1340" s="109"/>
      <c r="X1340" s="109"/>
      <c r="Y1340" s="109"/>
      <c r="Z1340" s="109"/>
      <c r="AA1340" s="109"/>
    </row>
    <row r="1341" spans="1:27" x14ac:dyDescent="0.25">
      <c r="A1341" s="109"/>
      <c r="B1341" s="109"/>
      <c r="C1341" s="109"/>
      <c r="D1341" s="109"/>
      <c r="E1341" s="109"/>
      <c r="F1341" s="109"/>
      <c r="G1341" s="109"/>
      <c r="H1341" s="109"/>
      <c r="I1341" s="109"/>
      <c r="J1341" s="109"/>
      <c r="K1341" s="109"/>
      <c r="L1341" s="109"/>
      <c r="M1341" s="109"/>
      <c r="N1341" s="109"/>
      <c r="O1341" s="109"/>
      <c r="P1341" s="109"/>
      <c r="Q1341" s="109"/>
      <c r="R1341" s="109"/>
      <c r="S1341" s="109"/>
      <c r="T1341" s="109"/>
      <c r="U1341" s="109"/>
      <c r="V1341" s="109"/>
      <c r="W1341" s="109"/>
      <c r="X1341" s="109"/>
      <c r="Y1341" s="109"/>
      <c r="Z1341" s="109"/>
      <c r="AA1341" s="109"/>
    </row>
    <row r="1342" spans="1:27" x14ac:dyDescent="0.25">
      <c r="A1342" s="109"/>
      <c r="B1342" s="109"/>
      <c r="C1342" s="109"/>
      <c r="D1342" s="109"/>
      <c r="E1342" s="109"/>
      <c r="F1342" s="109"/>
      <c r="G1342" s="109"/>
      <c r="H1342" s="109"/>
      <c r="I1342" s="109"/>
      <c r="J1342" s="109"/>
      <c r="K1342" s="109"/>
      <c r="L1342" s="109"/>
      <c r="M1342" s="109"/>
      <c r="N1342" s="109"/>
      <c r="O1342" s="109"/>
      <c r="P1342" s="109"/>
      <c r="Q1342" s="109"/>
      <c r="R1342" s="109"/>
      <c r="S1342" s="109"/>
      <c r="T1342" s="109"/>
      <c r="U1342" s="109"/>
      <c r="V1342" s="109"/>
      <c r="W1342" s="109"/>
      <c r="X1342" s="109"/>
      <c r="Y1342" s="109"/>
      <c r="Z1342" s="109"/>
      <c r="AA1342" s="109"/>
    </row>
    <row r="1343" spans="1:27" x14ac:dyDescent="0.25">
      <c r="A1343" s="109"/>
      <c r="B1343" s="109"/>
      <c r="C1343" s="109"/>
      <c r="D1343" s="109"/>
      <c r="E1343" s="109"/>
      <c r="F1343" s="109"/>
      <c r="G1343" s="109"/>
      <c r="H1343" s="109"/>
      <c r="I1343" s="109"/>
      <c r="J1343" s="109"/>
      <c r="K1343" s="109"/>
      <c r="L1343" s="109"/>
      <c r="M1343" s="109"/>
      <c r="N1343" s="109"/>
      <c r="O1343" s="109"/>
      <c r="P1343" s="109"/>
      <c r="Q1343" s="109"/>
      <c r="R1343" s="109"/>
      <c r="S1343" s="109"/>
      <c r="T1343" s="109"/>
      <c r="U1343" s="109"/>
      <c r="V1343" s="109"/>
      <c r="W1343" s="109"/>
      <c r="X1343" s="109"/>
      <c r="Y1343" s="109"/>
      <c r="Z1343" s="109"/>
      <c r="AA1343" s="109"/>
    </row>
    <row r="1344" spans="1:27" x14ac:dyDescent="0.25">
      <c r="A1344" s="109"/>
      <c r="B1344" s="109"/>
      <c r="C1344" s="109"/>
      <c r="D1344" s="109"/>
      <c r="E1344" s="109"/>
      <c r="F1344" s="109"/>
      <c r="G1344" s="109"/>
      <c r="H1344" s="109"/>
      <c r="I1344" s="109"/>
      <c r="J1344" s="109"/>
      <c r="K1344" s="109"/>
      <c r="L1344" s="109"/>
      <c r="M1344" s="109"/>
      <c r="N1344" s="109"/>
      <c r="O1344" s="109"/>
      <c r="P1344" s="109"/>
      <c r="Q1344" s="109"/>
      <c r="R1344" s="109"/>
      <c r="S1344" s="109"/>
      <c r="T1344" s="109"/>
      <c r="U1344" s="109"/>
      <c r="V1344" s="109"/>
      <c r="W1344" s="109"/>
      <c r="X1344" s="109"/>
      <c r="Y1344" s="109"/>
      <c r="Z1344" s="109"/>
      <c r="AA1344" s="109"/>
    </row>
    <row r="1345" spans="1:27" x14ac:dyDescent="0.25">
      <c r="A1345" s="109"/>
      <c r="B1345" s="109"/>
      <c r="C1345" s="109"/>
      <c r="D1345" s="109"/>
      <c r="E1345" s="109"/>
      <c r="F1345" s="109"/>
      <c r="G1345" s="109"/>
      <c r="H1345" s="109"/>
      <c r="I1345" s="109"/>
      <c r="J1345" s="109"/>
      <c r="K1345" s="109"/>
      <c r="L1345" s="109"/>
      <c r="M1345" s="109"/>
      <c r="N1345" s="109"/>
      <c r="O1345" s="109"/>
      <c r="P1345" s="109"/>
      <c r="Q1345" s="109"/>
      <c r="R1345" s="109"/>
      <c r="S1345" s="109"/>
      <c r="T1345" s="109"/>
      <c r="U1345" s="109"/>
      <c r="V1345" s="109"/>
      <c r="W1345" s="109"/>
      <c r="X1345" s="109"/>
      <c r="Y1345" s="109"/>
      <c r="Z1345" s="109"/>
      <c r="AA1345" s="109"/>
    </row>
    <row r="1346" spans="1:27" x14ac:dyDescent="0.25">
      <c r="A1346" s="109"/>
      <c r="B1346" s="109"/>
      <c r="C1346" s="109"/>
      <c r="D1346" s="109"/>
      <c r="E1346" s="109"/>
      <c r="F1346" s="109"/>
      <c r="G1346" s="109"/>
      <c r="H1346" s="109"/>
      <c r="I1346" s="109"/>
      <c r="J1346" s="109"/>
      <c r="K1346" s="109"/>
      <c r="L1346" s="109"/>
      <c r="M1346" s="109"/>
      <c r="N1346" s="109"/>
      <c r="O1346" s="109"/>
      <c r="P1346" s="109"/>
      <c r="Q1346" s="109"/>
      <c r="R1346" s="109"/>
      <c r="S1346" s="109"/>
      <c r="T1346" s="109"/>
      <c r="U1346" s="109"/>
      <c r="V1346" s="109"/>
      <c r="W1346" s="109"/>
      <c r="X1346" s="109"/>
      <c r="Y1346" s="109"/>
      <c r="Z1346" s="109"/>
      <c r="AA1346" s="109"/>
    </row>
    <row r="1347" spans="1:27" x14ac:dyDescent="0.25">
      <c r="A1347" s="109"/>
      <c r="B1347" s="109"/>
      <c r="C1347" s="109"/>
      <c r="D1347" s="109"/>
      <c r="E1347" s="109"/>
      <c r="F1347" s="109"/>
      <c r="G1347" s="109"/>
      <c r="H1347" s="109"/>
      <c r="I1347" s="109"/>
      <c r="J1347" s="109"/>
      <c r="K1347" s="109"/>
      <c r="L1347" s="109"/>
      <c r="M1347" s="109"/>
      <c r="N1347" s="109"/>
      <c r="O1347" s="109"/>
      <c r="P1347" s="109"/>
      <c r="Q1347" s="109"/>
      <c r="R1347" s="109"/>
      <c r="S1347" s="109"/>
      <c r="T1347" s="109"/>
      <c r="U1347" s="109"/>
      <c r="V1347" s="109"/>
      <c r="W1347" s="109"/>
      <c r="X1347" s="109"/>
      <c r="Y1347" s="109"/>
      <c r="Z1347" s="109"/>
      <c r="AA1347" s="109"/>
    </row>
    <row r="1348" spans="1:27" x14ac:dyDescent="0.25">
      <c r="A1348" s="109"/>
      <c r="B1348" s="109"/>
      <c r="C1348" s="109"/>
      <c r="D1348" s="109"/>
      <c r="E1348" s="109"/>
      <c r="F1348" s="109"/>
      <c r="G1348" s="109"/>
      <c r="H1348" s="109"/>
      <c r="I1348" s="109"/>
      <c r="J1348" s="109"/>
      <c r="K1348" s="109"/>
      <c r="L1348" s="109"/>
      <c r="M1348" s="109"/>
      <c r="N1348" s="109"/>
      <c r="O1348" s="109"/>
      <c r="P1348" s="109"/>
      <c r="Q1348" s="109"/>
      <c r="R1348" s="109"/>
      <c r="S1348" s="109"/>
      <c r="T1348" s="109"/>
      <c r="U1348" s="109"/>
      <c r="V1348" s="109"/>
      <c r="W1348" s="109"/>
      <c r="X1348" s="109"/>
      <c r="Y1348" s="109"/>
      <c r="Z1348" s="109"/>
      <c r="AA1348" s="109"/>
    </row>
    <row r="1349" spans="1:27" x14ac:dyDescent="0.25">
      <c r="A1349" s="109"/>
      <c r="B1349" s="109"/>
      <c r="C1349" s="109"/>
      <c r="D1349" s="109"/>
      <c r="E1349" s="109"/>
      <c r="F1349" s="109"/>
      <c r="G1349" s="109"/>
      <c r="H1349" s="109"/>
      <c r="I1349" s="109"/>
      <c r="J1349" s="109"/>
      <c r="K1349" s="109"/>
      <c r="L1349" s="109"/>
      <c r="M1349" s="109"/>
      <c r="N1349" s="109"/>
      <c r="O1349" s="109"/>
      <c r="P1349" s="109"/>
      <c r="Q1349" s="109"/>
      <c r="R1349" s="109"/>
      <c r="S1349" s="109"/>
      <c r="T1349" s="109"/>
      <c r="U1349" s="109"/>
      <c r="V1349" s="109"/>
      <c r="W1349" s="109"/>
      <c r="X1349" s="109"/>
      <c r="Y1349" s="109"/>
      <c r="Z1349" s="109"/>
      <c r="AA1349" s="109"/>
    </row>
    <row r="1350" spans="1:27" x14ac:dyDescent="0.25">
      <c r="A1350" s="109"/>
      <c r="B1350" s="109"/>
      <c r="C1350" s="109"/>
      <c r="D1350" s="109"/>
      <c r="E1350" s="109"/>
      <c r="F1350" s="109"/>
      <c r="G1350" s="109"/>
      <c r="H1350" s="109"/>
      <c r="I1350" s="109"/>
      <c r="J1350" s="109"/>
      <c r="K1350" s="109"/>
      <c r="L1350" s="109"/>
      <c r="M1350" s="109"/>
      <c r="N1350" s="109"/>
      <c r="O1350" s="109"/>
      <c r="P1350" s="109"/>
      <c r="Q1350" s="109"/>
      <c r="R1350" s="109"/>
      <c r="S1350" s="109"/>
      <c r="T1350" s="109"/>
      <c r="U1350" s="109"/>
      <c r="V1350" s="109"/>
      <c r="W1350" s="109"/>
      <c r="X1350" s="109"/>
      <c r="Y1350" s="109"/>
      <c r="Z1350" s="109"/>
      <c r="AA1350" s="109"/>
    </row>
    <row r="1351" spans="1:27" x14ac:dyDescent="0.25">
      <c r="A1351" s="109"/>
      <c r="B1351" s="109"/>
      <c r="C1351" s="109"/>
      <c r="D1351" s="109"/>
      <c r="E1351" s="109"/>
      <c r="F1351" s="109"/>
      <c r="G1351" s="109"/>
      <c r="H1351" s="109"/>
      <c r="I1351" s="109"/>
      <c r="J1351" s="109"/>
      <c r="K1351" s="109"/>
      <c r="L1351" s="109"/>
      <c r="M1351" s="109"/>
      <c r="N1351" s="109"/>
      <c r="O1351" s="109"/>
      <c r="P1351" s="109"/>
      <c r="Q1351" s="109"/>
      <c r="R1351" s="109"/>
      <c r="S1351" s="109"/>
      <c r="T1351" s="109"/>
      <c r="U1351" s="109"/>
      <c r="V1351" s="109"/>
      <c r="W1351" s="109"/>
      <c r="X1351" s="109"/>
      <c r="Y1351" s="109"/>
      <c r="Z1351" s="109"/>
      <c r="AA1351" s="109"/>
    </row>
    <row r="1352" spans="1:27" x14ac:dyDescent="0.25">
      <c r="A1352" s="109"/>
      <c r="B1352" s="109"/>
      <c r="C1352" s="109"/>
      <c r="D1352" s="109"/>
      <c r="E1352" s="109"/>
      <c r="F1352" s="109"/>
      <c r="G1352" s="109"/>
      <c r="H1352" s="109"/>
      <c r="I1352" s="109"/>
      <c r="J1352" s="109"/>
      <c r="K1352" s="109"/>
      <c r="L1352" s="109"/>
      <c r="M1352" s="109"/>
      <c r="N1352" s="109"/>
      <c r="O1352" s="109"/>
      <c r="P1352" s="109"/>
      <c r="Q1352" s="109"/>
      <c r="R1352" s="109"/>
      <c r="S1352" s="109"/>
      <c r="T1352" s="109"/>
      <c r="U1352" s="109"/>
      <c r="V1352" s="109"/>
      <c r="W1352" s="109"/>
      <c r="X1352" s="109"/>
      <c r="Y1352" s="109"/>
      <c r="Z1352" s="109"/>
      <c r="AA1352" s="109"/>
    </row>
    <row r="1353" spans="1:27" x14ac:dyDescent="0.25">
      <c r="A1353" s="109"/>
      <c r="B1353" s="109"/>
      <c r="C1353" s="109"/>
      <c r="D1353" s="109"/>
      <c r="E1353" s="109"/>
      <c r="F1353" s="109"/>
      <c r="G1353" s="109"/>
      <c r="H1353" s="109"/>
      <c r="I1353" s="109"/>
      <c r="J1353" s="109"/>
      <c r="K1353" s="109"/>
      <c r="L1353" s="109"/>
      <c r="M1353" s="109"/>
      <c r="N1353" s="109"/>
      <c r="O1353" s="109"/>
      <c r="P1353" s="109"/>
      <c r="Q1353" s="109"/>
      <c r="R1353" s="109"/>
      <c r="S1353" s="109"/>
      <c r="T1353" s="109"/>
      <c r="U1353" s="109"/>
      <c r="V1353" s="109"/>
      <c r="W1353" s="109"/>
      <c r="X1353" s="109"/>
      <c r="Y1353" s="109"/>
      <c r="Z1353" s="109"/>
      <c r="AA1353" s="109"/>
    </row>
    <row r="1354" spans="1:27" x14ac:dyDescent="0.25">
      <c r="A1354" s="109"/>
      <c r="B1354" s="109"/>
      <c r="C1354" s="109"/>
      <c r="D1354" s="109"/>
      <c r="E1354" s="109"/>
      <c r="F1354" s="109"/>
      <c r="G1354" s="109"/>
      <c r="H1354" s="109"/>
      <c r="I1354" s="109"/>
      <c r="J1354" s="109"/>
      <c r="K1354" s="109"/>
      <c r="L1354" s="109"/>
      <c r="M1354" s="109"/>
      <c r="N1354" s="109"/>
      <c r="O1354" s="109"/>
      <c r="P1354" s="109"/>
      <c r="Q1354" s="109"/>
      <c r="R1354" s="109"/>
      <c r="S1354" s="109"/>
      <c r="T1354" s="109"/>
      <c r="U1354" s="109"/>
      <c r="V1354" s="109"/>
      <c r="W1354" s="109"/>
      <c r="X1354" s="109"/>
      <c r="Y1354" s="109"/>
      <c r="Z1354" s="109"/>
      <c r="AA1354" s="109"/>
    </row>
    <row r="1355" spans="1:27" x14ac:dyDescent="0.25">
      <c r="A1355" s="109"/>
      <c r="B1355" s="109"/>
      <c r="C1355" s="109"/>
      <c r="D1355" s="109"/>
      <c r="E1355" s="109"/>
      <c r="F1355" s="109"/>
      <c r="G1355" s="109"/>
      <c r="H1355" s="109"/>
      <c r="I1355" s="109"/>
      <c r="J1355" s="109"/>
      <c r="K1355" s="109"/>
      <c r="L1355" s="109"/>
      <c r="M1355" s="109"/>
      <c r="N1355" s="109"/>
      <c r="O1355" s="109"/>
      <c r="P1355" s="109"/>
      <c r="Q1355" s="109"/>
      <c r="R1355" s="109"/>
      <c r="S1355" s="109"/>
      <c r="T1355" s="109"/>
      <c r="U1355" s="109"/>
      <c r="V1355" s="109"/>
      <c r="W1355" s="109"/>
      <c r="X1355" s="109"/>
      <c r="Y1355" s="109"/>
      <c r="Z1355" s="109"/>
      <c r="AA1355" s="109"/>
    </row>
    <row r="1356" spans="1:27" x14ac:dyDescent="0.25">
      <c r="A1356" s="109"/>
      <c r="B1356" s="109"/>
      <c r="C1356" s="109"/>
      <c r="D1356" s="109"/>
      <c r="E1356" s="109"/>
      <c r="F1356" s="109"/>
      <c r="G1356" s="109"/>
      <c r="H1356" s="109"/>
      <c r="I1356" s="109"/>
      <c r="J1356" s="109"/>
      <c r="K1356" s="109"/>
      <c r="L1356" s="109"/>
      <c r="M1356" s="109"/>
      <c r="N1356" s="109"/>
      <c r="O1356" s="109"/>
      <c r="P1356" s="109"/>
      <c r="Q1356" s="109"/>
      <c r="R1356" s="109"/>
      <c r="S1356" s="109"/>
      <c r="T1356" s="109"/>
      <c r="U1356" s="109"/>
      <c r="V1356" s="109"/>
      <c r="W1356" s="109"/>
      <c r="X1356" s="109"/>
      <c r="Y1356" s="109"/>
      <c r="Z1356" s="109"/>
      <c r="AA1356" s="109"/>
    </row>
    <row r="1357" spans="1:27" x14ac:dyDescent="0.25">
      <c r="A1357" s="109"/>
      <c r="B1357" s="109"/>
      <c r="C1357" s="109"/>
      <c r="D1357" s="109"/>
      <c r="E1357" s="109"/>
      <c r="F1357" s="109"/>
      <c r="G1357" s="109"/>
      <c r="H1357" s="109"/>
      <c r="I1357" s="109"/>
      <c r="J1357" s="109"/>
      <c r="K1357" s="109"/>
      <c r="L1357" s="109"/>
      <c r="M1357" s="109"/>
      <c r="N1357" s="109"/>
      <c r="O1357" s="109"/>
      <c r="P1357" s="109"/>
      <c r="Q1357" s="109"/>
      <c r="R1357" s="109"/>
      <c r="S1357" s="109"/>
      <c r="T1357" s="109"/>
      <c r="U1357" s="109"/>
      <c r="V1357" s="109"/>
      <c r="W1357" s="109"/>
      <c r="X1357" s="109"/>
      <c r="Y1357" s="109"/>
      <c r="Z1357" s="109"/>
      <c r="AA1357" s="109"/>
    </row>
    <row r="1358" spans="1:27" x14ac:dyDescent="0.25">
      <c r="A1358" s="109"/>
      <c r="B1358" s="109"/>
      <c r="C1358" s="109"/>
      <c r="D1358" s="109"/>
      <c r="E1358" s="109"/>
      <c r="F1358" s="109"/>
      <c r="G1358" s="109"/>
      <c r="H1358" s="109"/>
      <c r="I1358" s="109"/>
      <c r="J1358" s="109"/>
      <c r="K1358" s="109"/>
      <c r="L1358" s="109"/>
      <c r="M1358" s="109"/>
      <c r="N1358" s="109"/>
      <c r="O1358" s="109"/>
      <c r="P1358" s="109"/>
      <c r="Q1358" s="109"/>
      <c r="R1358" s="109"/>
      <c r="S1358" s="109"/>
      <c r="T1358" s="109"/>
      <c r="U1358" s="109"/>
      <c r="V1358" s="109"/>
      <c r="W1358" s="109"/>
      <c r="X1358" s="109"/>
      <c r="Y1358" s="109"/>
      <c r="Z1358" s="109"/>
      <c r="AA1358" s="109"/>
    </row>
    <row r="1359" spans="1:27" x14ac:dyDescent="0.25">
      <c r="A1359" s="109"/>
      <c r="B1359" s="109"/>
      <c r="C1359" s="109"/>
      <c r="D1359" s="109"/>
      <c r="E1359" s="109"/>
      <c r="F1359" s="109"/>
      <c r="G1359" s="109"/>
      <c r="H1359" s="109"/>
      <c r="I1359" s="109"/>
      <c r="J1359" s="109"/>
      <c r="K1359" s="109"/>
      <c r="L1359" s="109"/>
      <c r="M1359" s="109"/>
      <c r="N1359" s="109"/>
      <c r="O1359" s="109"/>
      <c r="P1359" s="109"/>
      <c r="Q1359" s="109"/>
      <c r="R1359" s="109"/>
      <c r="S1359" s="109"/>
      <c r="T1359" s="109"/>
      <c r="U1359" s="109"/>
      <c r="V1359" s="109"/>
      <c r="W1359" s="109"/>
      <c r="X1359" s="109"/>
      <c r="Y1359" s="109"/>
      <c r="Z1359" s="109"/>
      <c r="AA1359" s="109"/>
    </row>
    <row r="1360" spans="1:27" x14ac:dyDescent="0.25">
      <c r="A1360" s="109"/>
      <c r="B1360" s="109"/>
      <c r="C1360" s="109"/>
      <c r="D1360" s="109"/>
      <c r="E1360" s="109"/>
      <c r="F1360" s="109"/>
      <c r="G1360" s="109"/>
      <c r="H1360" s="109"/>
      <c r="I1360" s="109"/>
      <c r="J1360" s="109"/>
      <c r="K1360" s="109"/>
      <c r="L1360" s="109"/>
      <c r="M1360" s="109"/>
      <c r="N1360" s="109"/>
      <c r="O1360" s="109"/>
      <c r="P1360" s="109"/>
      <c r="Q1360" s="109"/>
      <c r="R1360" s="109"/>
      <c r="S1360" s="109"/>
      <c r="T1360" s="109"/>
      <c r="U1360" s="109"/>
      <c r="V1360" s="109"/>
      <c r="W1360" s="109"/>
      <c r="X1360" s="109"/>
      <c r="Y1360" s="109"/>
      <c r="Z1360" s="109"/>
      <c r="AA1360" s="109"/>
    </row>
    <row r="1361" spans="1:27" x14ac:dyDescent="0.25">
      <c r="A1361" s="109"/>
      <c r="B1361" s="109"/>
      <c r="C1361" s="109"/>
      <c r="D1361" s="109"/>
      <c r="E1361" s="109"/>
      <c r="F1361" s="109"/>
      <c r="G1361" s="109"/>
      <c r="H1361" s="109"/>
      <c r="I1361" s="109"/>
      <c r="J1361" s="109"/>
      <c r="K1361" s="109"/>
      <c r="L1361" s="109"/>
      <c r="M1361" s="109"/>
      <c r="N1361" s="109"/>
      <c r="O1361" s="109"/>
      <c r="P1361" s="109"/>
      <c r="Q1361" s="109"/>
      <c r="R1361" s="109"/>
      <c r="S1361" s="109"/>
      <c r="T1361" s="109"/>
      <c r="U1361" s="109"/>
      <c r="V1361" s="109"/>
      <c r="W1361" s="109"/>
      <c r="X1361" s="109"/>
      <c r="Y1361" s="109"/>
      <c r="Z1361" s="109"/>
      <c r="AA1361" s="109"/>
    </row>
    <row r="1362" spans="1:27" x14ac:dyDescent="0.25">
      <c r="A1362" s="109"/>
      <c r="B1362" s="109"/>
      <c r="C1362" s="109"/>
      <c r="D1362" s="109"/>
      <c r="E1362" s="109"/>
      <c r="F1362" s="109"/>
      <c r="G1362" s="109"/>
      <c r="H1362" s="109"/>
      <c r="I1362" s="109"/>
      <c r="J1362" s="109"/>
      <c r="K1362" s="109"/>
      <c r="L1362" s="109"/>
      <c r="M1362" s="109"/>
      <c r="N1362" s="109"/>
      <c r="O1362" s="109"/>
      <c r="P1362" s="109"/>
      <c r="Q1362" s="109"/>
      <c r="R1362" s="109"/>
      <c r="S1362" s="109"/>
      <c r="T1362" s="109"/>
      <c r="U1362" s="109"/>
      <c r="V1362" s="109"/>
      <c r="W1362" s="109"/>
      <c r="X1362" s="109"/>
      <c r="Y1362" s="109"/>
      <c r="Z1362" s="109"/>
      <c r="AA1362" s="109"/>
    </row>
    <row r="1363" spans="1:27" x14ac:dyDescent="0.25">
      <c r="A1363" s="109"/>
      <c r="B1363" s="109"/>
      <c r="C1363" s="109"/>
      <c r="D1363" s="109"/>
      <c r="E1363" s="109"/>
      <c r="F1363" s="109"/>
      <c r="G1363" s="109"/>
      <c r="H1363" s="109"/>
      <c r="I1363" s="109"/>
      <c r="J1363" s="109"/>
      <c r="K1363" s="109"/>
      <c r="L1363" s="109"/>
      <c r="M1363" s="109"/>
      <c r="N1363" s="109"/>
      <c r="O1363" s="109"/>
      <c r="P1363" s="109"/>
      <c r="Q1363" s="109"/>
      <c r="R1363" s="109"/>
      <c r="S1363" s="109"/>
      <c r="T1363" s="109"/>
      <c r="U1363" s="109"/>
      <c r="V1363" s="109"/>
      <c r="W1363" s="109"/>
      <c r="X1363" s="109"/>
      <c r="Y1363" s="109"/>
      <c r="Z1363" s="109"/>
      <c r="AA1363" s="109"/>
    </row>
    <row r="1364" spans="1:27" x14ac:dyDescent="0.25">
      <c r="A1364" s="109"/>
      <c r="B1364" s="109"/>
      <c r="C1364" s="109"/>
      <c r="D1364" s="109"/>
      <c r="E1364" s="109"/>
      <c r="F1364" s="109"/>
      <c r="G1364" s="109"/>
      <c r="H1364" s="109"/>
      <c r="I1364" s="109"/>
      <c r="J1364" s="109"/>
      <c r="K1364" s="109"/>
      <c r="L1364" s="109"/>
      <c r="M1364" s="109"/>
      <c r="N1364" s="109"/>
      <c r="O1364" s="109"/>
      <c r="P1364" s="109"/>
      <c r="Q1364" s="109"/>
      <c r="R1364" s="109"/>
      <c r="S1364" s="109"/>
      <c r="T1364" s="109"/>
      <c r="U1364" s="109"/>
      <c r="V1364" s="109"/>
      <c r="W1364" s="109"/>
      <c r="X1364" s="109"/>
      <c r="Y1364" s="109"/>
      <c r="Z1364" s="109"/>
      <c r="AA1364" s="109"/>
    </row>
    <row r="1365" spans="1:27" x14ac:dyDescent="0.25">
      <c r="A1365" s="109"/>
      <c r="B1365" s="109"/>
      <c r="C1365" s="109"/>
      <c r="D1365" s="109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  <c r="O1365" s="109"/>
      <c r="P1365" s="109"/>
      <c r="Q1365" s="109"/>
      <c r="R1365" s="109"/>
      <c r="S1365" s="109"/>
      <c r="T1365" s="109"/>
      <c r="U1365" s="109"/>
      <c r="V1365" s="109"/>
      <c r="W1365" s="109"/>
      <c r="X1365" s="109"/>
      <c r="Y1365" s="109"/>
      <c r="Z1365" s="109"/>
      <c r="AA1365" s="109"/>
    </row>
    <row r="1366" spans="1:27" x14ac:dyDescent="0.25">
      <c r="A1366" s="109"/>
      <c r="B1366" s="109"/>
      <c r="C1366" s="109"/>
      <c r="D1366" s="109"/>
      <c r="E1366" s="109"/>
      <c r="F1366" s="109"/>
      <c r="G1366" s="109"/>
      <c r="H1366" s="109"/>
      <c r="I1366" s="109"/>
      <c r="J1366" s="109"/>
      <c r="K1366" s="109"/>
      <c r="L1366" s="109"/>
      <c r="M1366" s="109"/>
      <c r="N1366" s="109"/>
      <c r="O1366" s="109"/>
      <c r="P1366" s="109"/>
      <c r="Q1366" s="109"/>
      <c r="R1366" s="109"/>
      <c r="S1366" s="109"/>
      <c r="T1366" s="109"/>
      <c r="U1366" s="109"/>
      <c r="V1366" s="109"/>
      <c r="W1366" s="109"/>
      <c r="X1366" s="109"/>
      <c r="Y1366" s="109"/>
      <c r="Z1366" s="109"/>
      <c r="AA1366" s="109"/>
    </row>
    <row r="1367" spans="1:27" x14ac:dyDescent="0.25">
      <c r="A1367" s="109"/>
      <c r="B1367" s="109"/>
      <c r="C1367" s="109"/>
      <c r="D1367" s="109"/>
      <c r="E1367" s="109"/>
      <c r="F1367" s="109"/>
      <c r="G1367" s="109"/>
      <c r="H1367" s="109"/>
      <c r="I1367" s="109"/>
      <c r="J1367" s="109"/>
      <c r="K1367" s="109"/>
      <c r="L1367" s="109"/>
      <c r="M1367" s="109"/>
      <c r="N1367" s="109"/>
      <c r="O1367" s="109"/>
      <c r="P1367" s="109"/>
      <c r="Q1367" s="109"/>
      <c r="R1367" s="109"/>
      <c r="S1367" s="109"/>
      <c r="T1367" s="109"/>
      <c r="U1367" s="109"/>
      <c r="V1367" s="109"/>
      <c r="W1367" s="109"/>
      <c r="X1367" s="109"/>
      <c r="Y1367" s="109"/>
      <c r="Z1367" s="109"/>
      <c r="AA1367" s="109"/>
    </row>
    <row r="1368" spans="1:27" x14ac:dyDescent="0.25">
      <c r="A1368" s="109"/>
      <c r="B1368" s="109"/>
      <c r="C1368" s="109"/>
      <c r="D1368" s="109"/>
      <c r="E1368" s="109"/>
      <c r="F1368" s="109"/>
      <c r="G1368" s="109"/>
      <c r="H1368" s="109"/>
      <c r="I1368" s="109"/>
      <c r="J1368" s="109"/>
      <c r="K1368" s="109"/>
      <c r="L1368" s="109"/>
      <c r="M1368" s="109"/>
      <c r="N1368" s="109"/>
      <c r="O1368" s="109"/>
      <c r="P1368" s="109"/>
      <c r="Q1368" s="109"/>
      <c r="R1368" s="109"/>
      <c r="S1368" s="109"/>
      <c r="T1368" s="109"/>
      <c r="U1368" s="109"/>
      <c r="V1368" s="109"/>
      <c r="W1368" s="109"/>
      <c r="X1368" s="109"/>
      <c r="Y1368" s="109"/>
      <c r="Z1368" s="109"/>
      <c r="AA1368" s="109"/>
    </row>
    <row r="1369" spans="1:27" x14ac:dyDescent="0.25">
      <c r="A1369" s="109"/>
      <c r="B1369" s="109"/>
      <c r="C1369" s="109"/>
      <c r="D1369" s="109"/>
      <c r="E1369" s="109"/>
      <c r="F1369" s="109"/>
      <c r="G1369" s="109"/>
      <c r="H1369" s="109"/>
      <c r="I1369" s="109"/>
      <c r="J1369" s="109"/>
      <c r="K1369" s="109"/>
      <c r="L1369" s="109"/>
      <c r="M1369" s="109"/>
      <c r="N1369" s="109"/>
      <c r="O1369" s="109"/>
      <c r="P1369" s="109"/>
      <c r="Q1369" s="109"/>
      <c r="R1369" s="109"/>
      <c r="S1369" s="109"/>
      <c r="T1369" s="109"/>
      <c r="U1369" s="109"/>
      <c r="V1369" s="109"/>
      <c r="W1369" s="109"/>
      <c r="X1369" s="109"/>
      <c r="Y1369" s="109"/>
      <c r="Z1369" s="109"/>
      <c r="AA1369" s="109"/>
    </row>
    <row r="1370" spans="1:27" x14ac:dyDescent="0.25">
      <c r="A1370" s="109"/>
      <c r="B1370" s="109"/>
      <c r="C1370" s="109"/>
      <c r="D1370" s="109"/>
      <c r="E1370" s="109"/>
      <c r="F1370" s="109"/>
      <c r="G1370" s="109"/>
      <c r="H1370" s="109"/>
      <c r="I1370" s="109"/>
      <c r="J1370" s="109"/>
      <c r="K1370" s="109"/>
      <c r="L1370" s="109"/>
      <c r="M1370" s="109"/>
      <c r="N1370" s="109"/>
      <c r="O1370" s="109"/>
      <c r="P1370" s="109"/>
      <c r="Q1370" s="109"/>
      <c r="R1370" s="109"/>
      <c r="S1370" s="109"/>
      <c r="T1370" s="109"/>
      <c r="U1370" s="109"/>
      <c r="V1370" s="109"/>
      <c r="W1370" s="109"/>
      <c r="X1370" s="109"/>
      <c r="Y1370" s="109"/>
      <c r="Z1370" s="109"/>
      <c r="AA1370" s="109"/>
    </row>
    <row r="1371" spans="1:27" x14ac:dyDescent="0.25">
      <c r="A1371" s="109"/>
      <c r="B1371" s="109"/>
      <c r="C1371" s="109"/>
      <c r="D1371" s="109"/>
      <c r="E1371" s="109"/>
      <c r="F1371" s="109"/>
      <c r="G1371" s="109"/>
      <c r="H1371" s="109"/>
      <c r="I1371" s="109"/>
      <c r="J1371" s="109"/>
      <c r="K1371" s="109"/>
      <c r="L1371" s="109"/>
      <c r="M1371" s="109"/>
      <c r="N1371" s="109"/>
      <c r="O1371" s="109"/>
      <c r="P1371" s="109"/>
      <c r="Q1371" s="109"/>
      <c r="R1371" s="109"/>
      <c r="S1371" s="109"/>
      <c r="T1371" s="109"/>
      <c r="U1371" s="109"/>
      <c r="V1371" s="109"/>
      <c r="W1371" s="109"/>
      <c r="X1371" s="109"/>
      <c r="Y1371" s="109"/>
      <c r="Z1371" s="109"/>
      <c r="AA1371" s="109"/>
    </row>
    <row r="1372" spans="1:27" x14ac:dyDescent="0.25">
      <c r="A1372" s="109"/>
      <c r="B1372" s="109"/>
      <c r="C1372" s="109"/>
      <c r="D1372" s="109"/>
      <c r="E1372" s="109"/>
      <c r="F1372" s="109"/>
      <c r="G1372" s="109"/>
      <c r="H1372" s="109"/>
      <c r="I1372" s="109"/>
      <c r="J1372" s="109"/>
      <c r="K1372" s="109"/>
      <c r="L1372" s="109"/>
      <c r="M1372" s="109"/>
      <c r="N1372" s="109"/>
      <c r="O1372" s="109"/>
      <c r="P1372" s="109"/>
      <c r="Q1372" s="109"/>
      <c r="R1372" s="109"/>
      <c r="S1372" s="109"/>
      <c r="T1372" s="109"/>
      <c r="U1372" s="109"/>
      <c r="V1372" s="109"/>
      <c r="W1372" s="109"/>
      <c r="X1372" s="109"/>
      <c r="Y1372" s="109"/>
      <c r="Z1372" s="109"/>
      <c r="AA1372" s="109"/>
    </row>
    <row r="1373" spans="1:27" x14ac:dyDescent="0.25">
      <c r="A1373" s="109"/>
      <c r="B1373" s="109"/>
      <c r="C1373" s="109"/>
      <c r="D1373" s="109"/>
      <c r="E1373" s="109"/>
      <c r="F1373" s="109"/>
      <c r="G1373" s="109"/>
      <c r="H1373" s="109"/>
      <c r="I1373" s="109"/>
      <c r="J1373" s="109"/>
      <c r="K1373" s="109"/>
      <c r="L1373" s="109"/>
      <c r="M1373" s="109"/>
      <c r="N1373" s="109"/>
      <c r="O1373" s="109"/>
      <c r="P1373" s="109"/>
      <c r="Q1373" s="109"/>
      <c r="R1373" s="109"/>
      <c r="S1373" s="109"/>
      <c r="T1373" s="109"/>
      <c r="U1373" s="109"/>
      <c r="V1373" s="109"/>
      <c r="W1373" s="109"/>
      <c r="X1373" s="109"/>
      <c r="Y1373" s="109"/>
      <c r="Z1373" s="109"/>
      <c r="AA1373" s="109"/>
    </row>
    <row r="1374" spans="1:27" x14ac:dyDescent="0.25">
      <c r="A1374" s="109"/>
      <c r="B1374" s="109"/>
      <c r="C1374" s="109"/>
      <c r="D1374" s="109"/>
      <c r="E1374" s="109"/>
      <c r="F1374" s="109"/>
      <c r="G1374" s="109"/>
      <c r="H1374" s="109"/>
      <c r="I1374" s="109"/>
      <c r="J1374" s="109"/>
      <c r="K1374" s="109"/>
      <c r="L1374" s="109"/>
      <c r="M1374" s="109"/>
      <c r="N1374" s="109"/>
      <c r="O1374" s="109"/>
      <c r="P1374" s="109"/>
      <c r="Q1374" s="109"/>
      <c r="R1374" s="109"/>
      <c r="S1374" s="109"/>
      <c r="T1374" s="109"/>
      <c r="U1374" s="109"/>
      <c r="V1374" s="109"/>
      <c r="W1374" s="109"/>
      <c r="X1374" s="109"/>
      <c r="Y1374" s="109"/>
      <c r="Z1374" s="109"/>
      <c r="AA1374" s="109"/>
    </row>
    <row r="1375" spans="1:27" x14ac:dyDescent="0.25">
      <c r="A1375" s="109"/>
      <c r="B1375" s="109"/>
      <c r="C1375" s="109"/>
      <c r="D1375" s="109"/>
      <c r="E1375" s="109"/>
      <c r="F1375" s="109"/>
      <c r="G1375" s="109"/>
      <c r="H1375" s="109"/>
      <c r="I1375" s="109"/>
      <c r="J1375" s="109"/>
      <c r="K1375" s="109"/>
      <c r="L1375" s="109"/>
      <c r="M1375" s="109"/>
      <c r="N1375" s="109"/>
      <c r="O1375" s="109"/>
      <c r="P1375" s="109"/>
      <c r="Q1375" s="109"/>
      <c r="R1375" s="109"/>
      <c r="S1375" s="109"/>
      <c r="T1375" s="109"/>
      <c r="U1375" s="109"/>
      <c r="V1375" s="109"/>
      <c r="W1375" s="109"/>
      <c r="X1375" s="109"/>
      <c r="Y1375" s="109"/>
      <c r="Z1375" s="109"/>
      <c r="AA1375" s="109"/>
    </row>
    <row r="1376" spans="1:27" x14ac:dyDescent="0.25">
      <c r="A1376" s="109"/>
      <c r="B1376" s="109"/>
      <c r="C1376" s="109"/>
      <c r="D1376" s="109"/>
      <c r="E1376" s="109"/>
      <c r="F1376" s="109"/>
      <c r="G1376" s="109"/>
      <c r="H1376" s="109"/>
      <c r="I1376" s="109"/>
      <c r="J1376" s="109"/>
      <c r="K1376" s="109"/>
      <c r="L1376" s="109"/>
      <c r="M1376" s="109"/>
      <c r="N1376" s="109"/>
      <c r="O1376" s="109"/>
      <c r="P1376" s="109"/>
      <c r="Q1376" s="109"/>
      <c r="R1376" s="109"/>
      <c r="S1376" s="109"/>
      <c r="T1376" s="109"/>
      <c r="U1376" s="109"/>
      <c r="V1376" s="109"/>
      <c r="W1376" s="109"/>
      <c r="X1376" s="109"/>
      <c r="Y1376" s="109"/>
      <c r="Z1376" s="109"/>
      <c r="AA1376" s="109"/>
    </row>
    <row r="1377" spans="1:27" x14ac:dyDescent="0.25">
      <c r="A1377" s="109"/>
      <c r="B1377" s="109"/>
      <c r="C1377" s="109"/>
      <c r="D1377" s="109"/>
      <c r="E1377" s="109"/>
      <c r="F1377" s="109"/>
      <c r="G1377" s="109"/>
      <c r="H1377" s="109"/>
      <c r="I1377" s="109"/>
      <c r="J1377" s="109"/>
      <c r="K1377" s="109"/>
      <c r="L1377" s="109"/>
      <c r="M1377" s="109"/>
      <c r="N1377" s="109"/>
      <c r="O1377" s="109"/>
      <c r="P1377" s="109"/>
      <c r="Q1377" s="109"/>
      <c r="R1377" s="109"/>
      <c r="S1377" s="109"/>
      <c r="T1377" s="109"/>
      <c r="U1377" s="109"/>
      <c r="V1377" s="109"/>
      <c r="W1377" s="109"/>
      <c r="X1377" s="109"/>
      <c r="Y1377" s="109"/>
      <c r="Z1377" s="109"/>
      <c r="AA1377" s="109"/>
    </row>
    <row r="1378" spans="1:27" x14ac:dyDescent="0.25">
      <c r="A1378" s="109"/>
      <c r="B1378" s="109"/>
      <c r="C1378" s="109"/>
      <c r="D1378" s="109"/>
      <c r="E1378" s="109"/>
      <c r="F1378" s="109"/>
      <c r="G1378" s="109"/>
      <c r="H1378" s="109"/>
      <c r="I1378" s="109"/>
      <c r="J1378" s="109"/>
      <c r="K1378" s="109"/>
      <c r="L1378" s="109"/>
      <c r="M1378" s="109"/>
      <c r="N1378" s="109"/>
      <c r="O1378" s="109"/>
      <c r="P1378" s="109"/>
      <c r="Q1378" s="109"/>
      <c r="R1378" s="109"/>
      <c r="S1378" s="109"/>
      <c r="T1378" s="109"/>
      <c r="U1378" s="109"/>
      <c r="V1378" s="109"/>
      <c r="W1378" s="109"/>
      <c r="X1378" s="109"/>
      <c r="Y1378" s="109"/>
      <c r="Z1378" s="109"/>
      <c r="AA1378" s="109"/>
    </row>
    <row r="1379" spans="1:27" x14ac:dyDescent="0.25">
      <c r="A1379" s="109"/>
      <c r="B1379" s="109"/>
      <c r="C1379" s="109"/>
      <c r="D1379" s="109"/>
      <c r="E1379" s="109"/>
      <c r="F1379" s="109"/>
      <c r="G1379" s="109"/>
      <c r="H1379" s="109"/>
      <c r="I1379" s="109"/>
      <c r="J1379" s="109"/>
      <c r="K1379" s="109"/>
      <c r="L1379" s="109"/>
      <c r="M1379" s="109"/>
      <c r="N1379" s="109"/>
      <c r="O1379" s="109"/>
      <c r="P1379" s="109"/>
      <c r="Q1379" s="109"/>
      <c r="R1379" s="109"/>
      <c r="S1379" s="109"/>
      <c r="T1379" s="109"/>
      <c r="U1379" s="109"/>
      <c r="V1379" s="109"/>
      <c r="W1379" s="109"/>
      <c r="X1379" s="109"/>
      <c r="Y1379" s="109"/>
      <c r="Z1379" s="109"/>
      <c r="AA1379" s="109"/>
    </row>
    <row r="1380" spans="1:27" x14ac:dyDescent="0.25">
      <c r="A1380" s="109"/>
      <c r="B1380" s="109"/>
      <c r="C1380" s="109"/>
      <c r="D1380" s="109"/>
      <c r="E1380" s="109"/>
      <c r="F1380" s="109"/>
      <c r="G1380" s="109"/>
      <c r="H1380" s="109"/>
      <c r="I1380" s="109"/>
      <c r="J1380" s="109"/>
      <c r="K1380" s="109"/>
      <c r="L1380" s="109"/>
      <c r="M1380" s="109"/>
      <c r="N1380" s="109"/>
      <c r="O1380" s="109"/>
      <c r="P1380" s="109"/>
      <c r="Q1380" s="109"/>
      <c r="R1380" s="109"/>
      <c r="S1380" s="109"/>
      <c r="T1380" s="109"/>
      <c r="U1380" s="109"/>
      <c r="V1380" s="109"/>
      <c r="W1380" s="109"/>
      <c r="X1380" s="109"/>
      <c r="Y1380" s="109"/>
      <c r="Z1380" s="109"/>
      <c r="AA1380" s="109"/>
    </row>
    <row r="1381" spans="1:27" x14ac:dyDescent="0.25">
      <c r="A1381" s="109"/>
      <c r="B1381" s="109"/>
      <c r="C1381" s="109"/>
      <c r="D1381" s="109"/>
      <c r="E1381" s="109"/>
      <c r="F1381" s="109"/>
      <c r="G1381" s="109"/>
      <c r="H1381" s="109"/>
      <c r="I1381" s="109"/>
      <c r="J1381" s="109"/>
      <c r="K1381" s="109"/>
      <c r="L1381" s="109"/>
      <c r="M1381" s="109"/>
      <c r="N1381" s="109"/>
      <c r="O1381" s="109"/>
      <c r="P1381" s="109"/>
      <c r="Q1381" s="109"/>
      <c r="R1381" s="109"/>
      <c r="S1381" s="109"/>
      <c r="T1381" s="109"/>
      <c r="U1381" s="109"/>
      <c r="V1381" s="109"/>
      <c r="W1381" s="109"/>
      <c r="X1381" s="109"/>
      <c r="Y1381" s="109"/>
      <c r="Z1381" s="109"/>
      <c r="AA1381" s="109"/>
    </row>
    <row r="1382" spans="1:27" x14ac:dyDescent="0.25">
      <c r="A1382" s="109"/>
      <c r="B1382" s="109"/>
      <c r="C1382" s="109"/>
      <c r="D1382" s="109"/>
      <c r="E1382" s="109"/>
      <c r="F1382" s="109"/>
      <c r="G1382" s="109"/>
      <c r="H1382" s="109"/>
      <c r="I1382" s="109"/>
      <c r="J1382" s="109"/>
      <c r="K1382" s="109"/>
      <c r="L1382" s="109"/>
      <c r="M1382" s="109"/>
      <c r="N1382" s="109"/>
      <c r="O1382" s="109"/>
      <c r="P1382" s="109"/>
      <c r="Q1382" s="109"/>
      <c r="R1382" s="109"/>
      <c r="S1382" s="109"/>
      <c r="T1382" s="109"/>
      <c r="U1382" s="109"/>
      <c r="V1382" s="109"/>
      <c r="W1382" s="109"/>
      <c r="X1382" s="109"/>
      <c r="Y1382" s="109"/>
      <c r="Z1382" s="109"/>
      <c r="AA1382" s="109"/>
    </row>
    <row r="1383" spans="1:27" x14ac:dyDescent="0.25">
      <c r="A1383" s="109"/>
      <c r="B1383" s="109"/>
      <c r="C1383" s="109"/>
      <c r="D1383" s="109"/>
      <c r="E1383" s="109"/>
      <c r="F1383" s="109"/>
      <c r="G1383" s="109"/>
      <c r="H1383" s="109"/>
      <c r="I1383" s="109"/>
      <c r="J1383" s="109"/>
      <c r="K1383" s="109"/>
      <c r="L1383" s="109"/>
      <c r="M1383" s="109"/>
      <c r="N1383" s="109"/>
      <c r="O1383" s="109"/>
      <c r="P1383" s="109"/>
      <c r="Q1383" s="109"/>
      <c r="R1383" s="109"/>
      <c r="S1383" s="109"/>
      <c r="T1383" s="109"/>
      <c r="U1383" s="109"/>
      <c r="V1383" s="109"/>
      <c r="W1383" s="109"/>
      <c r="X1383" s="109"/>
      <c r="Y1383" s="109"/>
      <c r="Z1383" s="109"/>
      <c r="AA1383" s="109"/>
    </row>
    <row r="1384" spans="1:27" x14ac:dyDescent="0.25">
      <c r="A1384" s="109"/>
      <c r="B1384" s="109"/>
      <c r="C1384" s="109"/>
      <c r="D1384" s="109"/>
      <c r="E1384" s="109"/>
      <c r="F1384" s="109"/>
      <c r="G1384" s="109"/>
      <c r="H1384" s="109"/>
      <c r="I1384" s="109"/>
      <c r="J1384" s="109"/>
      <c r="K1384" s="109"/>
      <c r="L1384" s="109"/>
      <c r="M1384" s="109"/>
      <c r="N1384" s="109"/>
      <c r="O1384" s="109"/>
      <c r="P1384" s="109"/>
      <c r="Q1384" s="109"/>
      <c r="R1384" s="109"/>
      <c r="S1384" s="109"/>
      <c r="T1384" s="109"/>
      <c r="U1384" s="109"/>
      <c r="V1384" s="109"/>
      <c r="W1384" s="109"/>
      <c r="X1384" s="109"/>
      <c r="Y1384" s="109"/>
      <c r="Z1384" s="109"/>
      <c r="AA1384" s="109"/>
    </row>
    <row r="1385" spans="1:27" x14ac:dyDescent="0.25">
      <c r="A1385" s="109"/>
      <c r="B1385" s="109"/>
      <c r="C1385" s="109"/>
      <c r="D1385" s="109"/>
      <c r="E1385" s="109"/>
      <c r="F1385" s="109"/>
      <c r="G1385" s="109"/>
      <c r="H1385" s="109"/>
      <c r="I1385" s="109"/>
      <c r="J1385" s="109"/>
      <c r="K1385" s="109"/>
      <c r="L1385" s="109"/>
      <c r="M1385" s="109"/>
      <c r="N1385" s="109"/>
      <c r="O1385" s="109"/>
      <c r="P1385" s="109"/>
      <c r="Q1385" s="109"/>
      <c r="R1385" s="109"/>
      <c r="S1385" s="109"/>
      <c r="T1385" s="109"/>
      <c r="U1385" s="109"/>
      <c r="V1385" s="109"/>
      <c r="W1385" s="109"/>
      <c r="X1385" s="109"/>
      <c r="Y1385" s="109"/>
      <c r="Z1385" s="109"/>
      <c r="AA1385" s="109"/>
    </row>
    <row r="1386" spans="1:27" x14ac:dyDescent="0.25">
      <c r="A1386" s="109"/>
      <c r="B1386" s="109"/>
      <c r="C1386" s="109"/>
      <c r="D1386" s="109"/>
      <c r="E1386" s="109"/>
      <c r="F1386" s="109"/>
      <c r="G1386" s="109"/>
      <c r="H1386" s="109"/>
      <c r="I1386" s="109"/>
      <c r="J1386" s="109"/>
      <c r="K1386" s="109"/>
      <c r="L1386" s="109"/>
      <c r="M1386" s="109"/>
      <c r="N1386" s="109"/>
      <c r="O1386" s="109"/>
      <c r="P1386" s="109"/>
      <c r="Q1386" s="109"/>
      <c r="R1386" s="109"/>
      <c r="S1386" s="109"/>
      <c r="T1386" s="109"/>
      <c r="U1386" s="109"/>
      <c r="V1386" s="109"/>
      <c r="W1386" s="109"/>
      <c r="X1386" s="109"/>
      <c r="Y1386" s="109"/>
      <c r="Z1386" s="109"/>
      <c r="AA1386" s="109"/>
    </row>
    <row r="1387" spans="1:27" x14ac:dyDescent="0.25">
      <c r="A1387" s="109"/>
      <c r="B1387" s="109"/>
      <c r="C1387" s="109"/>
      <c r="D1387" s="109"/>
      <c r="E1387" s="109"/>
      <c r="F1387" s="109"/>
      <c r="G1387" s="109"/>
      <c r="H1387" s="109"/>
      <c r="I1387" s="109"/>
      <c r="J1387" s="109"/>
      <c r="K1387" s="109"/>
      <c r="L1387" s="109"/>
      <c r="M1387" s="109"/>
      <c r="N1387" s="109"/>
      <c r="O1387" s="109"/>
      <c r="P1387" s="109"/>
      <c r="Q1387" s="109"/>
      <c r="R1387" s="109"/>
      <c r="S1387" s="109"/>
      <c r="T1387" s="109"/>
      <c r="U1387" s="109"/>
      <c r="V1387" s="109"/>
      <c r="W1387" s="109"/>
      <c r="X1387" s="109"/>
      <c r="Y1387" s="109"/>
      <c r="Z1387" s="109"/>
      <c r="AA1387" s="109"/>
    </row>
    <row r="1388" spans="1:27" x14ac:dyDescent="0.25">
      <c r="A1388" s="109"/>
      <c r="B1388" s="109"/>
      <c r="C1388" s="109"/>
      <c r="D1388" s="109"/>
      <c r="E1388" s="109"/>
      <c r="F1388" s="109"/>
      <c r="G1388" s="109"/>
      <c r="H1388" s="109"/>
      <c r="I1388" s="109"/>
      <c r="J1388" s="109"/>
      <c r="K1388" s="109"/>
      <c r="L1388" s="109"/>
      <c r="M1388" s="109"/>
      <c r="N1388" s="109"/>
      <c r="O1388" s="109"/>
      <c r="P1388" s="109"/>
      <c r="Q1388" s="109"/>
      <c r="R1388" s="109"/>
      <c r="S1388" s="109"/>
      <c r="T1388" s="109"/>
      <c r="U1388" s="109"/>
      <c r="V1388" s="109"/>
      <c r="W1388" s="109"/>
      <c r="X1388" s="109"/>
      <c r="Y1388" s="109"/>
      <c r="Z1388" s="109"/>
      <c r="AA1388" s="109"/>
    </row>
    <row r="1389" spans="1:27" x14ac:dyDescent="0.25">
      <c r="A1389" s="109"/>
      <c r="B1389" s="109"/>
      <c r="C1389" s="109"/>
      <c r="D1389" s="109"/>
      <c r="E1389" s="109"/>
      <c r="F1389" s="109"/>
      <c r="G1389" s="109"/>
      <c r="H1389" s="109"/>
      <c r="I1389" s="109"/>
      <c r="J1389" s="109"/>
      <c r="K1389" s="109"/>
      <c r="L1389" s="109"/>
      <c r="M1389" s="109"/>
      <c r="N1389" s="109"/>
      <c r="O1389" s="109"/>
      <c r="P1389" s="109"/>
      <c r="Q1389" s="109"/>
      <c r="R1389" s="109"/>
      <c r="S1389" s="109"/>
      <c r="T1389" s="109"/>
      <c r="U1389" s="109"/>
      <c r="V1389" s="109"/>
      <c r="W1389" s="109"/>
      <c r="X1389" s="109"/>
      <c r="Y1389" s="109"/>
      <c r="Z1389" s="109"/>
      <c r="AA1389" s="109"/>
    </row>
    <row r="1390" spans="1:27" x14ac:dyDescent="0.25">
      <c r="A1390" s="109"/>
      <c r="B1390" s="109"/>
      <c r="C1390" s="109"/>
      <c r="D1390" s="109"/>
      <c r="E1390" s="109"/>
      <c r="F1390" s="109"/>
      <c r="G1390" s="109"/>
      <c r="H1390" s="109"/>
      <c r="I1390" s="109"/>
      <c r="J1390" s="109"/>
      <c r="K1390" s="109"/>
      <c r="L1390" s="109"/>
      <c r="M1390" s="109"/>
      <c r="N1390" s="109"/>
      <c r="O1390" s="109"/>
      <c r="P1390" s="109"/>
      <c r="Q1390" s="109"/>
      <c r="R1390" s="109"/>
      <c r="S1390" s="109"/>
      <c r="T1390" s="109"/>
      <c r="U1390" s="109"/>
      <c r="V1390" s="109"/>
      <c r="W1390" s="109"/>
      <c r="X1390" s="109"/>
      <c r="Y1390" s="109"/>
      <c r="Z1390" s="109"/>
      <c r="AA1390" s="109"/>
    </row>
    <row r="1391" spans="1:27" x14ac:dyDescent="0.25">
      <c r="A1391" s="109"/>
      <c r="B1391" s="109"/>
      <c r="C1391" s="109"/>
      <c r="D1391" s="109"/>
      <c r="E1391" s="109"/>
      <c r="F1391" s="109"/>
      <c r="G1391" s="109"/>
      <c r="H1391" s="109"/>
      <c r="I1391" s="109"/>
      <c r="J1391" s="109"/>
      <c r="K1391" s="109"/>
      <c r="L1391" s="109"/>
      <c r="M1391" s="109"/>
      <c r="N1391" s="109"/>
      <c r="O1391" s="109"/>
      <c r="P1391" s="109"/>
      <c r="Q1391" s="109"/>
      <c r="R1391" s="109"/>
      <c r="S1391" s="109"/>
      <c r="T1391" s="109"/>
      <c r="U1391" s="109"/>
      <c r="V1391" s="109"/>
      <c r="W1391" s="109"/>
      <c r="X1391" s="109"/>
      <c r="Y1391" s="109"/>
      <c r="Z1391" s="109"/>
      <c r="AA1391" s="109"/>
    </row>
    <row r="1392" spans="1:27" x14ac:dyDescent="0.25">
      <c r="A1392" s="109"/>
      <c r="B1392" s="109"/>
      <c r="C1392" s="109"/>
      <c r="D1392" s="109"/>
      <c r="E1392" s="109"/>
      <c r="F1392" s="109"/>
      <c r="G1392" s="109"/>
      <c r="H1392" s="109"/>
      <c r="I1392" s="109"/>
      <c r="J1392" s="109"/>
      <c r="K1392" s="109"/>
      <c r="L1392" s="109"/>
      <c r="M1392" s="109"/>
      <c r="N1392" s="109"/>
      <c r="O1392" s="109"/>
      <c r="P1392" s="109"/>
      <c r="Q1392" s="109"/>
      <c r="R1392" s="109"/>
      <c r="S1392" s="109"/>
      <c r="T1392" s="109"/>
      <c r="U1392" s="109"/>
      <c r="V1392" s="109"/>
      <c r="W1392" s="109"/>
      <c r="X1392" s="109"/>
      <c r="Y1392" s="109"/>
      <c r="Z1392" s="109"/>
      <c r="AA1392" s="109"/>
    </row>
    <row r="1393" spans="1:27" x14ac:dyDescent="0.25">
      <c r="A1393" s="109"/>
      <c r="B1393" s="109"/>
      <c r="C1393" s="109"/>
      <c r="D1393" s="109"/>
      <c r="E1393" s="109"/>
      <c r="F1393" s="109"/>
      <c r="G1393" s="109"/>
      <c r="H1393" s="109"/>
      <c r="I1393" s="109"/>
      <c r="J1393" s="109"/>
      <c r="K1393" s="109"/>
      <c r="L1393" s="109"/>
      <c r="M1393" s="109"/>
      <c r="N1393" s="109"/>
      <c r="O1393" s="109"/>
      <c r="P1393" s="109"/>
      <c r="Q1393" s="109"/>
      <c r="R1393" s="109"/>
      <c r="S1393" s="109"/>
      <c r="T1393" s="109"/>
      <c r="U1393" s="109"/>
      <c r="V1393" s="109"/>
      <c r="W1393" s="109"/>
      <c r="X1393" s="109"/>
      <c r="Y1393" s="109"/>
      <c r="Z1393" s="109"/>
      <c r="AA1393" s="109"/>
    </row>
    <row r="1394" spans="1:27" x14ac:dyDescent="0.25">
      <c r="A1394" s="109"/>
      <c r="B1394" s="109"/>
      <c r="C1394" s="109"/>
      <c r="D1394" s="109"/>
      <c r="E1394" s="109"/>
      <c r="F1394" s="109"/>
      <c r="G1394" s="109"/>
      <c r="H1394" s="109"/>
      <c r="I1394" s="109"/>
      <c r="J1394" s="109"/>
      <c r="K1394" s="109"/>
      <c r="L1394" s="109"/>
      <c r="M1394" s="109"/>
      <c r="N1394" s="109"/>
      <c r="O1394" s="109"/>
      <c r="P1394" s="109"/>
      <c r="Q1394" s="109"/>
      <c r="R1394" s="109"/>
      <c r="S1394" s="109"/>
      <c r="T1394" s="109"/>
      <c r="U1394" s="109"/>
      <c r="V1394" s="109"/>
      <c r="W1394" s="109"/>
      <c r="X1394" s="109"/>
      <c r="Y1394" s="109"/>
      <c r="Z1394" s="109"/>
      <c r="AA1394" s="109"/>
    </row>
    <row r="1395" spans="1:27" x14ac:dyDescent="0.25">
      <c r="A1395" s="109"/>
      <c r="B1395" s="109"/>
      <c r="C1395" s="109"/>
      <c r="D1395" s="109"/>
      <c r="E1395" s="109"/>
      <c r="F1395" s="109"/>
      <c r="G1395" s="109"/>
      <c r="H1395" s="109"/>
      <c r="I1395" s="109"/>
      <c r="J1395" s="109"/>
      <c r="K1395" s="109"/>
      <c r="L1395" s="109"/>
      <c r="M1395" s="109"/>
      <c r="N1395" s="109"/>
      <c r="O1395" s="109"/>
      <c r="P1395" s="109"/>
      <c r="Q1395" s="109"/>
      <c r="R1395" s="109"/>
      <c r="S1395" s="109"/>
      <c r="T1395" s="109"/>
      <c r="U1395" s="109"/>
      <c r="V1395" s="109"/>
      <c r="W1395" s="109"/>
      <c r="X1395" s="109"/>
      <c r="Y1395" s="109"/>
      <c r="Z1395" s="109"/>
      <c r="AA1395" s="109"/>
    </row>
    <row r="1396" spans="1:27" x14ac:dyDescent="0.25">
      <c r="A1396" s="109"/>
      <c r="B1396" s="109"/>
      <c r="C1396" s="109"/>
      <c r="D1396" s="109"/>
      <c r="E1396" s="109"/>
      <c r="F1396" s="109"/>
      <c r="G1396" s="109"/>
      <c r="H1396" s="109"/>
      <c r="I1396" s="109"/>
      <c r="J1396" s="109"/>
      <c r="K1396" s="109"/>
      <c r="L1396" s="109"/>
      <c r="M1396" s="109"/>
      <c r="N1396" s="109"/>
      <c r="O1396" s="109"/>
      <c r="P1396" s="109"/>
      <c r="Q1396" s="109"/>
      <c r="R1396" s="109"/>
      <c r="S1396" s="109"/>
      <c r="T1396" s="109"/>
      <c r="U1396" s="109"/>
      <c r="V1396" s="109"/>
      <c r="W1396" s="109"/>
      <c r="X1396" s="109"/>
      <c r="Y1396" s="109"/>
      <c r="Z1396" s="109"/>
      <c r="AA1396" s="109"/>
    </row>
    <row r="1397" spans="1:27" x14ac:dyDescent="0.25">
      <c r="A1397" s="109"/>
      <c r="B1397" s="109"/>
      <c r="C1397" s="109"/>
      <c r="D1397" s="109"/>
      <c r="E1397" s="109"/>
      <c r="F1397" s="109"/>
      <c r="G1397" s="109"/>
      <c r="H1397" s="109"/>
      <c r="I1397" s="109"/>
      <c r="J1397" s="109"/>
      <c r="K1397" s="109"/>
      <c r="L1397" s="109"/>
      <c r="M1397" s="109"/>
      <c r="N1397" s="109"/>
      <c r="O1397" s="109"/>
      <c r="P1397" s="109"/>
      <c r="Q1397" s="109"/>
      <c r="R1397" s="109"/>
      <c r="S1397" s="109"/>
      <c r="T1397" s="109"/>
      <c r="U1397" s="109"/>
      <c r="V1397" s="109"/>
      <c r="W1397" s="109"/>
      <c r="X1397" s="109"/>
      <c r="Y1397" s="109"/>
      <c r="Z1397" s="109"/>
      <c r="AA1397" s="109"/>
    </row>
    <row r="1398" spans="1:27" x14ac:dyDescent="0.25">
      <c r="A1398" s="109"/>
      <c r="B1398" s="109"/>
      <c r="C1398" s="109"/>
      <c r="D1398" s="109"/>
      <c r="E1398" s="109"/>
      <c r="F1398" s="109"/>
      <c r="G1398" s="109"/>
      <c r="H1398" s="109"/>
      <c r="I1398" s="109"/>
      <c r="J1398" s="109"/>
      <c r="K1398" s="109"/>
      <c r="L1398" s="109"/>
      <c r="M1398" s="109"/>
      <c r="N1398" s="109"/>
      <c r="O1398" s="109"/>
      <c r="P1398" s="109"/>
      <c r="Q1398" s="109"/>
      <c r="R1398" s="109"/>
      <c r="S1398" s="109"/>
      <c r="T1398" s="109"/>
      <c r="U1398" s="109"/>
      <c r="V1398" s="109"/>
      <c r="W1398" s="109"/>
      <c r="X1398" s="109"/>
      <c r="Y1398" s="109"/>
      <c r="Z1398" s="109"/>
      <c r="AA1398" s="109"/>
    </row>
    <row r="1399" spans="1:27" x14ac:dyDescent="0.25">
      <c r="A1399" s="109"/>
      <c r="B1399" s="109"/>
      <c r="C1399" s="109"/>
      <c r="D1399" s="109"/>
      <c r="E1399" s="109"/>
      <c r="F1399" s="109"/>
      <c r="G1399" s="109"/>
      <c r="H1399" s="109"/>
      <c r="I1399" s="109"/>
      <c r="J1399" s="109"/>
      <c r="K1399" s="109"/>
      <c r="L1399" s="109"/>
      <c r="M1399" s="109"/>
      <c r="N1399" s="109"/>
      <c r="O1399" s="109"/>
      <c r="P1399" s="109"/>
      <c r="Q1399" s="109"/>
      <c r="R1399" s="109"/>
      <c r="S1399" s="109"/>
      <c r="T1399" s="109"/>
      <c r="U1399" s="109"/>
      <c r="V1399" s="109"/>
      <c r="W1399" s="109"/>
      <c r="X1399" s="109"/>
      <c r="Y1399" s="109"/>
      <c r="Z1399" s="109"/>
      <c r="AA1399" s="109"/>
    </row>
    <row r="1400" spans="1:27" x14ac:dyDescent="0.25">
      <c r="A1400" s="109"/>
      <c r="B1400" s="109"/>
      <c r="C1400" s="109"/>
      <c r="D1400" s="109"/>
      <c r="E1400" s="109"/>
      <c r="F1400" s="109"/>
      <c r="G1400" s="109"/>
      <c r="H1400" s="109"/>
      <c r="I1400" s="109"/>
      <c r="J1400" s="109"/>
      <c r="K1400" s="109"/>
      <c r="L1400" s="109"/>
      <c r="M1400" s="109"/>
      <c r="N1400" s="109"/>
      <c r="O1400" s="109"/>
      <c r="P1400" s="109"/>
      <c r="Q1400" s="109"/>
      <c r="R1400" s="109"/>
      <c r="S1400" s="109"/>
      <c r="T1400" s="109"/>
      <c r="U1400" s="109"/>
      <c r="V1400" s="109"/>
      <c r="W1400" s="109"/>
      <c r="X1400" s="109"/>
      <c r="Y1400" s="109"/>
      <c r="Z1400" s="109"/>
      <c r="AA1400" s="109"/>
    </row>
    <row r="1401" spans="1:27" x14ac:dyDescent="0.25">
      <c r="A1401" s="109"/>
      <c r="B1401" s="109"/>
      <c r="C1401" s="109"/>
      <c r="D1401" s="109"/>
      <c r="E1401" s="109"/>
      <c r="F1401" s="109"/>
      <c r="G1401" s="109"/>
      <c r="H1401" s="109"/>
      <c r="I1401" s="109"/>
      <c r="J1401" s="109"/>
      <c r="K1401" s="109"/>
      <c r="L1401" s="109"/>
      <c r="M1401" s="109"/>
      <c r="N1401" s="109"/>
      <c r="O1401" s="109"/>
      <c r="P1401" s="109"/>
      <c r="Q1401" s="109"/>
      <c r="R1401" s="109"/>
      <c r="S1401" s="109"/>
      <c r="T1401" s="109"/>
      <c r="U1401" s="109"/>
      <c r="V1401" s="109"/>
      <c r="W1401" s="109"/>
      <c r="X1401" s="109"/>
      <c r="Y1401" s="109"/>
      <c r="Z1401" s="109"/>
      <c r="AA1401" s="109"/>
    </row>
    <row r="1402" spans="1:27" x14ac:dyDescent="0.25">
      <c r="A1402" s="109"/>
      <c r="B1402" s="109"/>
      <c r="C1402" s="109"/>
      <c r="D1402" s="109"/>
      <c r="E1402" s="109"/>
      <c r="F1402" s="109"/>
      <c r="G1402" s="109"/>
      <c r="H1402" s="109"/>
      <c r="I1402" s="109"/>
      <c r="J1402" s="109"/>
      <c r="K1402" s="109"/>
      <c r="L1402" s="109"/>
      <c r="M1402" s="109"/>
      <c r="N1402" s="109"/>
      <c r="O1402" s="109"/>
      <c r="P1402" s="109"/>
      <c r="Q1402" s="109"/>
      <c r="R1402" s="109"/>
      <c r="S1402" s="109"/>
      <c r="T1402" s="109"/>
      <c r="U1402" s="109"/>
      <c r="V1402" s="109"/>
      <c r="W1402" s="109"/>
      <c r="X1402" s="109"/>
      <c r="Y1402" s="109"/>
      <c r="Z1402" s="109"/>
      <c r="AA1402" s="109"/>
    </row>
    <row r="1403" spans="1:27" x14ac:dyDescent="0.25">
      <c r="A1403" s="109"/>
      <c r="B1403" s="109"/>
      <c r="C1403" s="109"/>
      <c r="D1403" s="109"/>
      <c r="E1403" s="109"/>
      <c r="F1403" s="109"/>
      <c r="G1403" s="109"/>
      <c r="H1403" s="109"/>
      <c r="I1403" s="109"/>
      <c r="J1403" s="109"/>
      <c r="K1403" s="109"/>
      <c r="L1403" s="109"/>
      <c r="M1403" s="109"/>
      <c r="N1403" s="109"/>
      <c r="O1403" s="109"/>
      <c r="P1403" s="109"/>
      <c r="Q1403" s="109"/>
      <c r="R1403" s="109"/>
      <c r="S1403" s="109"/>
      <c r="T1403" s="109"/>
      <c r="U1403" s="109"/>
      <c r="V1403" s="109"/>
      <c r="W1403" s="109"/>
      <c r="X1403" s="109"/>
      <c r="Y1403" s="109"/>
      <c r="Z1403" s="109"/>
      <c r="AA1403" s="109"/>
    </row>
    <row r="1404" spans="1:27" x14ac:dyDescent="0.25">
      <c r="A1404" s="109"/>
      <c r="B1404" s="109"/>
      <c r="C1404" s="109"/>
      <c r="D1404" s="109"/>
      <c r="E1404" s="109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  <c r="P1404" s="109"/>
      <c r="Q1404" s="109"/>
      <c r="R1404" s="109"/>
      <c r="S1404" s="109"/>
      <c r="T1404" s="109"/>
      <c r="U1404" s="109"/>
      <c r="V1404" s="109"/>
      <c r="W1404" s="109"/>
      <c r="X1404" s="109"/>
      <c r="Y1404" s="109"/>
      <c r="Z1404" s="109"/>
      <c r="AA1404" s="109"/>
    </row>
    <row r="1405" spans="1:27" x14ac:dyDescent="0.25">
      <c r="A1405" s="109"/>
      <c r="B1405" s="109"/>
      <c r="C1405" s="109"/>
      <c r="D1405" s="109"/>
      <c r="E1405" s="109"/>
      <c r="F1405" s="109"/>
      <c r="G1405" s="109"/>
      <c r="H1405" s="109"/>
      <c r="I1405" s="109"/>
      <c r="J1405" s="109"/>
      <c r="K1405" s="109"/>
      <c r="L1405" s="109"/>
      <c r="M1405" s="109"/>
      <c r="N1405" s="109"/>
      <c r="O1405" s="109"/>
      <c r="P1405" s="109"/>
      <c r="Q1405" s="109"/>
      <c r="R1405" s="109"/>
      <c r="S1405" s="109"/>
      <c r="T1405" s="109"/>
      <c r="U1405" s="109"/>
      <c r="V1405" s="109"/>
      <c r="W1405" s="109"/>
      <c r="X1405" s="109"/>
      <c r="Y1405" s="109"/>
      <c r="Z1405" s="109"/>
      <c r="AA1405" s="109"/>
    </row>
    <row r="1406" spans="1:27" x14ac:dyDescent="0.25">
      <c r="A1406" s="109"/>
      <c r="B1406" s="109"/>
      <c r="C1406" s="109"/>
      <c r="D1406" s="109"/>
      <c r="E1406" s="109"/>
      <c r="F1406" s="109"/>
      <c r="G1406" s="109"/>
      <c r="H1406" s="109"/>
      <c r="I1406" s="109"/>
      <c r="J1406" s="109"/>
      <c r="K1406" s="109"/>
      <c r="L1406" s="109"/>
      <c r="M1406" s="109"/>
      <c r="N1406" s="109"/>
      <c r="O1406" s="109"/>
      <c r="P1406" s="109"/>
      <c r="Q1406" s="109"/>
      <c r="R1406" s="109"/>
      <c r="S1406" s="109"/>
      <c r="T1406" s="109"/>
      <c r="U1406" s="109"/>
      <c r="V1406" s="109"/>
      <c r="W1406" s="109"/>
      <c r="X1406" s="109"/>
      <c r="Y1406" s="109"/>
      <c r="Z1406" s="109"/>
      <c r="AA1406" s="109"/>
    </row>
    <row r="1407" spans="1:27" x14ac:dyDescent="0.25">
      <c r="A1407" s="109"/>
      <c r="B1407" s="109"/>
      <c r="C1407" s="109"/>
      <c r="D1407" s="109"/>
      <c r="E1407" s="109"/>
      <c r="F1407" s="109"/>
      <c r="G1407" s="109"/>
      <c r="H1407" s="109"/>
      <c r="I1407" s="109"/>
      <c r="J1407" s="109"/>
      <c r="K1407" s="109"/>
      <c r="L1407" s="109"/>
      <c r="M1407" s="109"/>
      <c r="N1407" s="109"/>
      <c r="O1407" s="109"/>
      <c r="P1407" s="109"/>
      <c r="Q1407" s="109"/>
      <c r="R1407" s="109"/>
      <c r="S1407" s="109"/>
      <c r="T1407" s="109"/>
      <c r="U1407" s="109"/>
      <c r="V1407" s="109"/>
      <c r="W1407" s="109"/>
      <c r="X1407" s="109"/>
      <c r="Y1407" s="109"/>
      <c r="Z1407" s="109"/>
      <c r="AA1407" s="109"/>
    </row>
    <row r="1408" spans="1:27" x14ac:dyDescent="0.25">
      <c r="A1408" s="109"/>
      <c r="B1408" s="109"/>
      <c r="C1408" s="109"/>
      <c r="D1408" s="109"/>
      <c r="E1408" s="109"/>
      <c r="F1408" s="109"/>
      <c r="G1408" s="109"/>
      <c r="H1408" s="109"/>
      <c r="I1408" s="109"/>
      <c r="J1408" s="109"/>
      <c r="K1408" s="109"/>
      <c r="L1408" s="109"/>
      <c r="M1408" s="109"/>
      <c r="N1408" s="109"/>
      <c r="O1408" s="109"/>
      <c r="P1408" s="109"/>
      <c r="Q1408" s="109"/>
      <c r="R1408" s="109"/>
      <c r="S1408" s="109"/>
      <c r="T1408" s="109"/>
      <c r="U1408" s="109"/>
      <c r="V1408" s="109"/>
      <c r="W1408" s="109"/>
      <c r="X1408" s="109"/>
      <c r="Y1408" s="109"/>
      <c r="Z1408" s="109"/>
      <c r="AA1408" s="109"/>
    </row>
    <row r="1409" spans="1:27" x14ac:dyDescent="0.25">
      <c r="A1409" s="109"/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  <c r="O1409" s="109"/>
      <c r="P1409" s="109"/>
      <c r="Q1409" s="109"/>
      <c r="R1409" s="109"/>
      <c r="S1409" s="109"/>
      <c r="T1409" s="109"/>
      <c r="U1409" s="109"/>
      <c r="V1409" s="109"/>
      <c r="W1409" s="109"/>
      <c r="X1409" s="109"/>
      <c r="Y1409" s="109"/>
      <c r="Z1409" s="109"/>
      <c r="AA1409" s="109"/>
    </row>
    <row r="1410" spans="1:27" x14ac:dyDescent="0.25">
      <c r="A1410" s="109"/>
      <c r="B1410" s="109"/>
      <c r="C1410" s="109"/>
      <c r="D1410" s="109"/>
      <c r="E1410" s="109"/>
      <c r="F1410" s="109"/>
      <c r="G1410" s="109"/>
      <c r="H1410" s="109"/>
      <c r="I1410" s="109"/>
      <c r="J1410" s="109"/>
      <c r="K1410" s="109"/>
      <c r="L1410" s="109"/>
      <c r="M1410" s="109"/>
      <c r="N1410" s="109"/>
      <c r="O1410" s="109"/>
      <c r="P1410" s="109"/>
      <c r="Q1410" s="109"/>
      <c r="R1410" s="109"/>
      <c r="S1410" s="109"/>
      <c r="T1410" s="109"/>
      <c r="U1410" s="109"/>
      <c r="V1410" s="109"/>
      <c r="W1410" s="109"/>
      <c r="X1410" s="109"/>
      <c r="Y1410" s="109"/>
      <c r="Z1410" s="109"/>
      <c r="AA1410" s="109"/>
    </row>
    <row r="1411" spans="1:27" x14ac:dyDescent="0.25">
      <c r="A1411" s="109"/>
      <c r="B1411" s="109"/>
      <c r="C1411" s="109"/>
      <c r="D1411" s="109"/>
      <c r="E1411" s="109"/>
      <c r="F1411" s="109"/>
      <c r="G1411" s="109"/>
      <c r="H1411" s="109"/>
      <c r="I1411" s="109"/>
      <c r="J1411" s="109"/>
      <c r="K1411" s="109"/>
      <c r="L1411" s="109"/>
      <c r="M1411" s="109"/>
      <c r="N1411" s="109"/>
      <c r="O1411" s="109"/>
      <c r="P1411" s="109"/>
      <c r="Q1411" s="109"/>
      <c r="R1411" s="109"/>
      <c r="S1411" s="109"/>
      <c r="T1411" s="109"/>
      <c r="U1411" s="109"/>
      <c r="V1411" s="109"/>
      <c r="W1411" s="109"/>
      <c r="X1411" s="109"/>
      <c r="Y1411" s="109"/>
      <c r="Z1411" s="109"/>
      <c r="AA1411" s="109"/>
    </row>
    <row r="1412" spans="1:27" x14ac:dyDescent="0.25">
      <c r="A1412" s="109"/>
      <c r="B1412" s="109"/>
      <c r="C1412" s="109"/>
      <c r="D1412" s="109"/>
      <c r="E1412" s="109"/>
      <c r="F1412" s="109"/>
      <c r="G1412" s="109"/>
      <c r="H1412" s="109"/>
      <c r="I1412" s="109"/>
      <c r="J1412" s="109"/>
      <c r="K1412" s="109"/>
      <c r="L1412" s="109"/>
      <c r="M1412" s="109"/>
      <c r="N1412" s="109"/>
      <c r="O1412" s="109"/>
      <c r="P1412" s="109"/>
      <c r="Q1412" s="109"/>
      <c r="R1412" s="109"/>
      <c r="S1412" s="109"/>
      <c r="T1412" s="109"/>
      <c r="U1412" s="109"/>
      <c r="V1412" s="109"/>
      <c r="W1412" s="109"/>
      <c r="X1412" s="109"/>
      <c r="Y1412" s="109"/>
      <c r="Z1412" s="109"/>
      <c r="AA1412" s="109"/>
    </row>
    <row r="1413" spans="1:27" x14ac:dyDescent="0.25">
      <c r="A1413" s="109"/>
      <c r="B1413" s="109"/>
      <c r="C1413" s="109"/>
      <c r="D1413" s="109"/>
      <c r="E1413" s="109"/>
      <c r="F1413" s="109"/>
      <c r="G1413" s="109"/>
      <c r="H1413" s="109"/>
      <c r="I1413" s="109"/>
      <c r="J1413" s="109"/>
      <c r="K1413" s="109"/>
      <c r="L1413" s="109"/>
      <c r="M1413" s="109"/>
      <c r="N1413" s="109"/>
      <c r="O1413" s="109"/>
      <c r="P1413" s="109"/>
      <c r="Q1413" s="109"/>
      <c r="R1413" s="109"/>
      <c r="S1413" s="109"/>
      <c r="T1413" s="109"/>
      <c r="U1413" s="109"/>
      <c r="V1413" s="109"/>
      <c r="W1413" s="109"/>
      <c r="X1413" s="109"/>
      <c r="Y1413" s="109"/>
      <c r="Z1413" s="109"/>
      <c r="AA1413" s="109"/>
    </row>
    <row r="1414" spans="1:27" x14ac:dyDescent="0.25">
      <c r="A1414" s="109"/>
      <c r="B1414" s="109"/>
      <c r="C1414" s="109"/>
      <c r="D1414" s="109"/>
      <c r="E1414" s="109"/>
      <c r="F1414" s="109"/>
      <c r="G1414" s="109"/>
      <c r="H1414" s="109"/>
      <c r="I1414" s="109"/>
      <c r="J1414" s="109"/>
      <c r="K1414" s="109"/>
      <c r="L1414" s="109"/>
      <c r="M1414" s="109"/>
      <c r="N1414" s="109"/>
      <c r="O1414" s="109"/>
      <c r="P1414" s="109"/>
      <c r="Q1414" s="109"/>
      <c r="R1414" s="109"/>
      <c r="S1414" s="109"/>
      <c r="T1414" s="109"/>
      <c r="U1414" s="109"/>
      <c r="V1414" s="109"/>
      <c r="W1414" s="109"/>
      <c r="X1414" s="109"/>
      <c r="Y1414" s="109"/>
      <c r="Z1414" s="109"/>
      <c r="AA1414" s="109"/>
    </row>
    <row r="1415" spans="1:27" x14ac:dyDescent="0.25">
      <c r="A1415" s="109"/>
      <c r="B1415" s="109"/>
      <c r="C1415" s="109"/>
      <c r="D1415" s="109"/>
      <c r="E1415" s="109"/>
      <c r="F1415" s="109"/>
      <c r="G1415" s="109"/>
      <c r="H1415" s="109"/>
      <c r="I1415" s="109"/>
      <c r="J1415" s="109"/>
      <c r="K1415" s="109"/>
      <c r="L1415" s="109"/>
      <c r="M1415" s="109"/>
      <c r="N1415" s="109"/>
      <c r="O1415" s="109"/>
      <c r="P1415" s="109"/>
      <c r="Q1415" s="109"/>
      <c r="R1415" s="109"/>
      <c r="S1415" s="109"/>
      <c r="T1415" s="109"/>
      <c r="U1415" s="109"/>
      <c r="V1415" s="109"/>
      <c r="W1415" s="109"/>
      <c r="X1415" s="109"/>
      <c r="Y1415" s="109"/>
      <c r="Z1415" s="109"/>
      <c r="AA1415" s="109"/>
    </row>
    <row r="1416" spans="1:27" x14ac:dyDescent="0.25">
      <c r="A1416" s="109"/>
      <c r="B1416" s="109"/>
      <c r="C1416" s="109"/>
      <c r="D1416" s="109"/>
      <c r="E1416" s="109"/>
      <c r="F1416" s="109"/>
      <c r="G1416" s="109"/>
      <c r="H1416" s="109"/>
      <c r="I1416" s="109"/>
      <c r="J1416" s="109"/>
      <c r="K1416" s="109"/>
      <c r="L1416" s="109"/>
      <c r="M1416" s="109"/>
      <c r="N1416" s="109"/>
      <c r="O1416" s="109"/>
      <c r="P1416" s="109"/>
      <c r="Q1416" s="109"/>
      <c r="R1416" s="109"/>
      <c r="S1416" s="109"/>
      <c r="T1416" s="109"/>
      <c r="U1416" s="109"/>
      <c r="V1416" s="109"/>
      <c r="W1416" s="109"/>
      <c r="X1416" s="109"/>
      <c r="Y1416" s="109"/>
      <c r="Z1416" s="109"/>
      <c r="AA1416" s="109"/>
    </row>
    <row r="1417" spans="1:27" x14ac:dyDescent="0.25">
      <c r="A1417" s="109"/>
      <c r="B1417" s="109"/>
      <c r="C1417" s="109"/>
      <c r="D1417" s="109"/>
      <c r="E1417" s="109"/>
      <c r="F1417" s="109"/>
      <c r="G1417" s="109"/>
      <c r="H1417" s="109"/>
      <c r="I1417" s="109"/>
      <c r="J1417" s="109"/>
      <c r="K1417" s="109"/>
      <c r="L1417" s="109"/>
      <c r="M1417" s="109"/>
      <c r="N1417" s="109"/>
      <c r="O1417" s="109"/>
      <c r="P1417" s="109"/>
      <c r="Q1417" s="109"/>
      <c r="R1417" s="109"/>
      <c r="S1417" s="109"/>
      <c r="T1417" s="109"/>
      <c r="U1417" s="109"/>
      <c r="V1417" s="109"/>
      <c r="W1417" s="109"/>
      <c r="X1417" s="109"/>
      <c r="Y1417" s="109"/>
      <c r="Z1417" s="109"/>
      <c r="AA1417" s="109"/>
    </row>
  </sheetData>
  <sheetProtection sheet="1" objects="1" scenarios="1"/>
  <mergeCells count="7">
    <mergeCell ref="B11:C11"/>
    <mergeCell ref="B14:C14"/>
    <mergeCell ref="M7:O7"/>
    <mergeCell ref="E6:N6"/>
    <mergeCell ref="E5:N5"/>
    <mergeCell ref="A5:C5"/>
    <mergeCell ref="A7:C7"/>
  </mergeCells>
  <pageMargins left="0.7" right="0.7" top="0.75" bottom="0.75" header="0.3" footer="0.3"/>
  <pageSetup scale="89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2"/>
  <sheetViews>
    <sheetView topLeftCell="A4" workbookViewId="0">
      <selection activeCell="F15" sqref="F15"/>
    </sheetView>
  </sheetViews>
  <sheetFormatPr defaultRowHeight="15" x14ac:dyDescent="0.25"/>
  <cols>
    <col min="1" max="1" width="20.7109375" customWidth="1"/>
    <col min="2" max="6" width="12.7109375" customWidth="1"/>
  </cols>
  <sheetData>
    <row r="10" spans="1:6" x14ac:dyDescent="0.25">
      <c r="A10" s="19" t="s">
        <v>75</v>
      </c>
      <c r="C10" s="74"/>
      <c r="F10" s="74"/>
    </row>
    <row r="12" spans="1:6" ht="45" x14ac:dyDescent="0.25">
      <c r="B12" s="97" t="s">
        <v>76</v>
      </c>
      <c r="C12" s="143" t="s">
        <v>115</v>
      </c>
      <c r="D12" s="95"/>
      <c r="E12" s="98"/>
      <c r="F12" s="101"/>
    </row>
    <row r="13" spans="1:6" x14ac:dyDescent="0.25">
      <c r="B13" s="99"/>
      <c r="C13" s="102"/>
      <c r="D13" s="96"/>
      <c r="E13" s="100"/>
      <c r="F13" s="103"/>
    </row>
    <row r="14" spans="1:6" ht="24" x14ac:dyDescent="0.25">
      <c r="A14" s="78" t="s">
        <v>78</v>
      </c>
      <c r="B14" s="77" t="s">
        <v>83</v>
      </c>
      <c r="C14" s="81" t="s">
        <v>114</v>
      </c>
      <c r="D14" s="77"/>
      <c r="E14" s="87" t="str">
        <f>E25</f>
        <v>without PropertyFit</v>
      </c>
      <c r="F14" s="87" t="str">
        <f>F25</f>
        <v>with PropertyFit</v>
      </c>
    </row>
    <row r="15" spans="1:6" x14ac:dyDescent="0.25">
      <c r="A15" s="79" t="s">
        <v>63</v>
      </c>
      <c r="B15" s="3">
        <f>'New Construction Comparison'!C22</f>
        <v>0.7</v>
      </c>
      <c r="C15" s="82">
        <f>B15</f>
        <v>0.7</v>
      </c>
      <c r="D15" s="83"/>
      <c r="E15" s="85">
        <f>'New Construction Comparison'!C23</f>
        <v>0.05</v>
      </c>
      <c r="F15" s="85">
        <f>'New Construction Comparison'!C23</f>
        <v>0.05</v>
      </c>
    </row>
    <row r="16" spans="1:6" x14ac:dyDescent="0.25">
      <c r="A16" s="79" t="s">
        <v>114</v>
      </c>
      <c r="B16" s="3">
        <v>0</v>
      </c>
      <c r="C16" s="82">
        <f>'New Construction Comparison'!C35</f>
        <v>0.25</v>
      </c>
      <c r="D16" s="83"/>
      <c r="E16" s="85">
        <v>0</v>
      </c>
      <c r="F16" s="85">
        <f>'New Construction Comparison'!C36</f>
        <v>0.06</v>
      </c>
    </row>
    <row r="17" spans="1:6" x14ac:dyDescent="0.25">
      <c r="A17" s="79" t="s">
        <v>64</v>
      </c>
      <c r="B17" s="3">
        <f>'New Construction Comparison'!C26-B15</f>
        <v>0.20000000000000007</v>
      </c>
      <c r="C17" s="82">
        <f>IF(C15+C16&lt;'New Construction Comparison'!$C$26,'New Construction Comparison'!$C$26-C15-C16,0)</f>
        <v>0</v>
      </c>
      <c r="D17" s="83"/>
      <c r="E17" s="85">
        <f>'New Construction Comparison'!C27</f>
        <v>0.1</v>
      </c>
      <c r="F17" s="85">
        <f>E17</f>
        <v>0.1</v>
      </c>
    </row>
    <row r="18" spans="1:6" x14ac:dyDescent="0.25">
      <c r="A18" s="79" t="s">
        <v>65</v>
      </c>
      <c r="B18" s="3">
        <f>1-B17-B15</f>
        <v>9.9999999999999978E-2</v>
      </c>
      <c r="C18" s="82">
        <f>1-C17-C15-C16</f>
        <v>5.0000000000000044E-2</v>
      </c>
      <c r="D18" s="83"/>
      <c r="E18" s="85">
        <f>'New Construction Comparison'!C31</f>
        <v>0.15</v>
      </c>
      <c r="F18" s="85">
        <f>E18</f>
        <v>0.15</v>
      </c>
    </row>
    <row r="19" spans="1:6" ht="15.75" thickBot="1" x14ac:dyDescent="0.3">
      <c r="A19" s="80" t="s">
        <v>77</v>
      </c>
      <c r="B19" s="75"/>
      <c r="C19" s="84"/>
      <c r="D19" s="76"/>
      <c r="E19" s="86">
        <f>((100*B18*E18)+(100*B17*E17)+(100*B15*E15)+(100*B16*E16))/100</f>
        <v>7.0000000000000007E-2</v>
      </c>
      <c r="F19" s="86">
        <f>((100*C18*F18)+(100*C17*F17)+(100*C15*F15)+(100*C16*F16))/100</f>
        <v>5.7500000000000009E-2</v>
      </c>
    </row>
    <row r="20" spans="1:6" ht="15.75" thickTop="1" x14ac:dyDescent="0.25">
      <c r="B20" s="15"/>
      <c r="C20" s="66" t="s">
        <v>80</v>
      </c>
      <c r="F20" s="93">
        <f>E19-F19</f>
        <v>1.2499999999999997E-2</v>
      </c>
    </row>
    <row r="23" spans="1:6" x14ac:dyDescent="0.25">
      <c r="A23" s="19" t="s">
        <v>79</v>
      </c>
      <c r="B23" s="4"/>
    </row>
    <row r="24" spans="1:6" x14ac:dyDescent="0.25">
      <c r="B24" s="4"/>
    </row>
    <row r="25" spans="1:6" ht="24" x14ac:dyDescent="0.25">
      <c r="A25" s="78" t="s">
        <v>78</v>
      </c>
      <c r="B25" s="77" t="s">
        <v>83</v>
      </c>
      <c r="C25" s="81" t="s">
        <v>16</v>
      </c>
      <c r="D25" s="77"/>
      <c r="E25" s="87" t="s">
        <v>116</v>
      </c>
      <c r="F25" s="87" t="s">
        <v>117</v>
      </c>
    </row>
    <row r="26" spans="1:6" x14ac:dyDescent="0.25">
      <c r="A26" s="79" t="s">
        <v>63</v>
      </c>
      <c r="B26" s="2">
        <f>'New Construction Comparison'!$C$17*B15</f>
        <v>7000000</v>
      </c>
      <c r="C26" s="89">
        <f>'New Construction Comparison'!$C$17*C15</f>
        <v>7000000</v>
      </c>
      <c r="D26" s="28"/>
      <c r="E26" s="88">
        <f t="shared" ref="E26:F29" si="0">B26*E15</f>
        <v>350000</v>
      </c>
      <c r="F26" s="88">
        <f t="shared" si="0"/>
        <v>350000</v>
      </c>
    </row>
    <row r="27" spans="1:6" x14ac:dyDescent="0.25">
      <c r="A27" s="79" t="s">
        <v>114</v>
      </c>
      <c r="B27" s="2">
        <f>'New Construction Comparison'!$C$17*B16</f>
        <v>0</v>
      </c>
      <c r="C27" s="89">
        <f>'New Construction Comparison'!$C$17*C16</f>
        <v>2500000</v>
      </c>
      <c r="D27" s="28"/>
      <c r="E27" s="88">
        <f t="shared" si="0"/>
        <v>0</v>
      </c>
      <c r="F27" s="88">
        <f t="shared" si="0"/>
        <v>150000</v>
      </c>
    </row>
    <row r="28" spans="1:6" x14ac:dyDescent="0.25">
      <c r="A28" s="79" t="s">
        <v>64</v>
      </c>
      <c r="B28" s="2">
        <f>'New Construction Comparison'!$C$17*B17</f>
        <v>2000000.0000000007</v>
      </c>
      <c r="C28" s="89">
        <f>'New Construction Comparison'!$C$17*C17</f>
        <v>0</v>
      </c>
      <c r="D28" s="28"/>
      <c r="E28" s="88">
        <f t="shared" si="0"/>
        <v>200000.00000000009</v>
      </c>
      <c r="F28" s="88">
        <f t="shared" si="0"/>
        <v>0</v>
      </c>
    </row>
    <row r="29" spans="1:6" x14ac:dyDescent="0.25">
      <c r="A29" s="79" t="s">
        <v>65</v>
      </c>
      <c r="B29" s="2">
        <f>'New Construction Comparison'!$C$17*B18</f>
        <v>999999.99999999977</v>
      </c>
      <c r="C29" s="89">
        <f>'New Construction Comparison'!$C$17*C18</f>
        <v>500000.00000000047</v>
      </c>
      <c r="D29" s="28"/>
      <c r="E29" s="88">
        <f t="shared" si="0"/>
        <v>149999.99999999997</v>
      </c>
      <c r="F29" s="88">
        <f t="shared" si="0"/>
        <v>75000.000000000073</v>
      </c>
    </row>
    <row r="30" spans="1:6" ht="15.75" thickBot="1" x14ac:dyDescent="0.3">
      <c r="A30" s="80" t="s">
        <v>77</v>
      </c>
      <c r="B30" s="90">
        <f>SUM(B27:B29)</f>
        <v>3000000.0000000005</v>
      </c>
      <c r="C30" s="92">
        <f>SUM(C27:C29)</f>
        <v>3000000.0000000005</v>
      </c>
      <c r="D30" s="90"/>
      <c r="E30" s="91">
        <f>SUM(E27:E29)</f>
        <v>350000.00000000006</v>
      </c>
      <c r="F30" s="91">
        <f>SUM(F27:F29)</f>
        <v>225000.00000000006</v>
      </c>
    </row>
    <row r="31" spans="1:6" ht="15.75" thickTop="1" x14ac:dyDescent="0.25">
      <c r="C31" s="66" t="s">
        <v>80</v>
      </c>
      <c r="F31" s="94">
        <f>E30-F30</f>
        <v>125000</v>
      </c>
    </row>
    <row r="32" spans="1:6" x14ac:dyDescent="0.25">
      <c r="B32" s="4"/>
      <c r="C32" s="66" t="s">
        <v>82</v>
      </c>
      <c r="F32" s="94">
        <f>F31*'New Construction Comparison'!C19</f>
        <v>1250000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 Bldg Comparison</vt:lpstr>
      <vt:lpstr>Self-Funded Cash Flow</vt:lpstr>
      <vt:lpstr>Conventional Amort</vt:lpstr>
      <vt:lpstr>PropertyFit Financing</vt:lpstr>
      <vt:lpstr>New Construction Comparison</vt:lpstr>
      <vt:lpstr>Sheet1</vt:lpstr>
    </vt:vector>
  </TitlesOfParts>
  <Company>Portland Development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Haack</dc:creator>
  <cp:lastModifiedBy>Shelly Haack</cp:lastModifiedBy>
  <cp:lastPrinted>2017-05-18T18:02:47Z</cp:lastPrinted>
  <dcterms:created xsi:type="dcterms:W3CDTF">2017-03-23T22:01:39Z</dcterms:created>
  <dcterms:modified xsi:type="dcterms:W3CDTF">2017-08-15T18:45:55Z</dcterms:modified>
</cp:coreProperties>
</file>